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汇总" sheetId="5" r:id="rId1"/>
    <sheet name="办公家具" sheetId="1" r:id="rId2"/>
    <sheet name="办公用品" sheetId="2" r:id="rId3"/>
  </sheets>
  <definedNames>
    <definedName name="_xlnm.Print_Area" localSheetId="1">办公家具!$A$1:$J$26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CFD7FF1B27E34ED7A03C409106E160A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572770"/>
          <a:ext cx="1379855" cy="775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469230D8AE574EF4833E4F565FF8254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63360" y="1734820"/>
          <a:ext cx="1152525" cy="11601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5E6DCFCFA87D4970B9572D4D0E7E1AE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03035" y="4413885"/>
          <a:ext cx="1223010" cy="600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B2F3B38C06BB4EB597BCE9922C411B4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92240" y="2964180"/>
          <a:ext cx="1132840" cy="11417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882DFBF69F1E427FA7EF0512484737B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04635" y="6438900"/>
          <a:ext cx="802005" cy="1070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44B4600629F643908738D42C728BAF3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39535" y="5237480"/>
          <a:ext cx="1094740" cy="1094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FDEF27D7B72F42D89D281A03AA0CC2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10655" y="7585710"/>
          <a:ext cx="1095375" cy="11029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6701DAFED5EF45FBA7366BCDEC0BABF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91935" y="10017760"/>
          <a:ext cx="929005" cy="934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E8CE74188D5D423D89FCE8FF43FCA7D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22085" y="12306935"/>
          <a:ext cx="1186180" cy="771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0AAE30E5DF70457CAE455C299A1733B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39535" y="11079480"/>
          <a:ext cx="1094740" cy="1094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6F9F533EA1844D4CBF8A7A829634E4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68135" y="15815310"/>
          <a:ext cx="1048385" cy="1048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AC2FF81EA61042DEB3D4A1594DAF803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80835" y="14620240"/>
          <a:ext cx="810895" cy="108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378BA865FB0D4949B22FC8C2980651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07785" y="13437870"/>
          <a:ext cx="1111250" cy="1111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67F821D114874D5CAC7BB696FFC8537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99225" y="20471765"/>
          <a:ext cx="1164590" cy="12084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108C698592F047C086F6913B6C100ED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6190" y="19594195"/>
          <a:ext cx="1574165" cy="788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14321D7600C4488F9DCFFA893840B32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37325" y="18131155"/>
          <a:ext cx="1032510" cy="1031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BE32E168D205442BA99B37E343CC378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6190" y="17028795"/>
          <a:ext cx="1574165" cy="953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7AC83717B3A54B6A8A4813B8A62EC6B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40525" y="27390090"/>
          <a:ext cx="561340" cy="894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FA6F9101E70640238559DBFE78DD59B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96100" y="26108025"/>
          <a:ext cx="523875" cy="1134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0CE326B69A374C21BAAE13DEA35A6B6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03035" y="24664035"/>
          <a:ext cx="1113790" cy="1134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A9293371D7F14E93A1AA18B426872C6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5770" y="23253065"/>
          <a:ext cx="764540" cy="12807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546F20968C194020B4997E12318479E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557010" y="21842730"/>
          <a:ext cx="1141730" cy="1276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815D4EC89C0E46BDA41A7B8F02E1077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8295" y="7002145"/>
          <a:ext cx="1271270" cy="879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<sst xmlns="http://schemas.openxmlformats.org/spreadsheetml/2006/main" count="263" uniqueCount="150">
  <si>
    <t>阜阳市建投观宸项目办公家具及办公用品报价清单</t>
  </si>
  <si>
    <t>序号</t>
  </si>
  <si>
    <t>类别</t>
  </si>
  <si>
    <t>不含税金额</t>
  </si>
  <si>
    <t>备注</t>
  </si>
  <si>
    <t>办公家具</t>
  </si>
  <si>
    <t>办公用品</t>
  </si>
  <si>
    <t>不含税金额合计</t>
  </si>
  <si>
    <t>下浮率</t>
  </si>
  <si>
    <t>下浮后不含税金额</t>
  </si>
  <si>
    <t>税率</t>
  </si>
  <si>
    <t>按实际开票税率填写</t>
  </si>
  <si>
    <t>含税金额</t>
  </si>
  <si>
    <t>注：
1、本合同中的货物价格包含货物的税费、包装、运输、安装及验收合格前及保修期内发生的所有费用；
2、表格仅需填写标黄部分，其余内容不允许修改；
3、表格中物品数量为暂定，据实结算。</t>
  </si>
  <si>
    <t>建投·观宸案场办公家具报价单</t>
  </si>
  <si>
    <t>名称</t>
  </si>
  <si>
    <t>尺寸</t>
  </si>
  <si>
    <t>数量</t>
  </si>
  <si>
    <t>单位</t>
  </si>
  <si>
    <t>不含税单价</t>
  </si>
  <si>
    <t>小计</t>
  </si>
  <si>
    <t>参考图片</t>
  </si>
  <si>
    <t>开放办公室</t>
  </si>
  <si>
    <t>办公桌</t>
  </si>
  <si>
    <t>2400*1200*750mm</t>
  </si>
  <si>
    <t>组</t>
  </si>
  <si>
    <t>1.基材：E0级三聚氰胺环保板材，高密度板；
2.贴面：夏特饰面纸，表面三聚氰胺树脂保护膜；
3.封边：PUR封边；
4.粘合剂：优质乳胶，粘合力强，不易脱落，密封性强；
5.五金：防腐防锈技术处理，表面静电。</t>
  </si>
  <si>
    <t>办公椅</t>
  </si>
  <si>
    <t>常规</t>
  </si>
  <si>
    <t>张</t>
  </si>
  <si>
    <t>1.高级弹力网布；
2.全新黑色尼龙加纤料；
3.海绵：采用高密度原生海绵；
4.采用2.0MM工字架</t>
  </si>
  <si>
    <t>更衣柜</t>
  </si>
  <si>
    <t>1800*420*900mm</t>
  </si>
  <si>
    <t>1.0.5mm优质冷轧钢制作，精品泰国三级管理锁；
2.二氧化碳保护焊接，材料表面除油，去绣，酸洗、表调、磷化等9工位；
3.柜体使用宝钢优质冷轧钢板制作。</t>
  </si>
  <si>
    <t>营销经理室</t>
  </si>
  <si>
    <t>1800*1600*750mm</t>
  </si>
  <si>
    <t>1.基材：E0级三聚氰胺环保板材；
2.贴面：夏特饰面纸，表面三聚氰胺树脂保护膜；
3.封边：PUR封边，稳定性强、胶线不显；
4.粘合剂：优质乳胶，粘合力强，不易脱落，密封性强。                                             5.五金：防腐防锈技术处理，表面静电。</t>
  </si>
  <si>
    <t>文件柜</t>
  </si>
  <si>
    <t>1800*400*850mm</t>
  </si>
  <si>
    <t>椅子</t>
  </si>
  <si>
    <t>1.欧洲进口黄牛头层西皮；
2.E1级环保曲木板，板材厚度16mm；
3.弹力海绵，椅坐密度为45 kg/ m3 ，靠背密度为35 kg/ m3；
4.采用高弧度350加厚方形合金脚；
5.工字架采用直径32mm钢管（A3钢），2.0mm厚度。</t>
  </si>
  <si>
    <t>班前椅</t>
  </si>
  <si>
    <t>综合办公室</t>
  </si>
  <si>
    <t>项目总办公室</t>
  </si>
  <si>
    <t>班前椅
黑色</t>
  </si>
  <si>
    <t>1.采用高级弹力网布，面料舒适柔软，回弹性好
2.采用全新黑色尼龙加纤料，抗老化，添加防寒剂零下10度以下不爆裂
3.海绵：采用高密度原生海绵，柔软舒适，回弹力强
4.采用2.0MM工字架</t>
  </si>
  <si>
    <t>两人沙发</t>
  </si>
  <si>
    <t>1800*780*800mm</t>
  </si>
  <si>
    <t>1.头层真皮面料；
2.高密度回弹海；
3.木质扶手跟脚采用纯实木。</t>
  </si>
  <si>
    <t>档案室</t>
  </si>
  <si>
    <t>柜子</t>
  </si>
  <si>
    <t>1800*900*420mm</t>
  </si>
  <si>
    <t>会议室</t>
  </si>
  <si>
    <t>会议桌</t>
  </si>
  <si>
    <t>4800*1500*750</t>
  </si>
  <si>
    <t>1、台脚高密度中纤板合压做实色油漆工艺； 
2、贴面：德国“夏特”三聚氰胺木纹纸高温压贴；
3、基材：采用环保E0级刨花板（台面50mm）；
4、粘合剂：环保优质白乳胶,游离甲醛含量＜0.05g/kg。
5、封边用材：1mm厚PVC胶边，进口热熔胶. 
6、优质五金配件；</t>
  </si>
  <si>
    <t>会议椅</t>
  </si>
  <si>
    <t>茶水柜</t>
  </si>
  <si>
    <t>800*400*850mm</t>
  </si>
  <si>
    <t>财务室</t>
  </si>
  <si>
    <t>保险柜</t>
  </si>
  <si>
    <t xml:space="preserve">高80CM </t>
  </si>
  <si>
    <t>台</t>
  </si>
  <si>
    <t>全钢保险柜</t>
  </si>
  <si>
    <t>衣帽架</t>
  </si>
  <si>
    <t>个</t>
  </si>
  <si>
    <t>实木黑胡桃色</t>
  </si>
  <si>
    <t>立式阅读架</t>
  </si>
  <si>
    <t>合计</t>
  </si>
  <si>
    <t>建投·观宸案场办公用品报价单</t>
  </si>
  <si>
    <t>品名/型号</t>
  </si>
  <si>
    <t>不含税单价
（元）</t>
  </si>
  <si>
    <t>小计
（元）</t>
  </si>
  <si>
    <t>打印机（大）黑白
东芝3028A（输稿器+双纸盒+原装工作台）</t>
  </si>
  <si>
    <t>台式电脑 联想来酷I5 13代 16G内存
 512G固态 24寸显示器</t>
  </si>
  <si>
    <t>打印机（大）彩打
东芝2021AC（输稿器+双纸盒+原装工作台）</t>
  </si>
  <si>
    <t>A4纸 清风A4 70g</t>
  </si>
  <si>
    <t>箱</t>
  </si>
  <si>
    <t>水依泉 桶装水票</t>
  </si>
  <si>
    <t>免费提供5台饮水机</t>
  </si>
  <si>
    <t>NEC CR3250投影机</t>
  </si>
  <si>
    <t>小米空气净化器5</t>
  </si>
  <si>
    <t>打印机（小）
联想3070dna</t>
  </si>
  <si>
    <t>碎纸机 得力T601</t>
  </si>
  <si>
    <t>九阳茶吧机</t>
  </si>
  <si>
    <t>得力考勤机</t>
  </si>
  <si>
    <t>电源插座（5米） 公牛8孔</t>
  </si>
  <si>
    <t>中性笔（黑） 晨光Q7（12只/盒）</t>
  </si>
  <si>
    <t>盒</t>
  </si>
  <si>
    <t>电源插座（3米） 公牛8孔</t>
  </si>
  <si>
    <t>U盘 金士顿64G</t>
  </si>
  <si>
    <t>长尾夹（中） 晨光32mm</t>
  </si>
  <si>
    <t>纽曼B12广场舞音响12英寸户外大音自营量蓝牙拉杆音箱，配2个话筒</t>
  </si>
  <si>
    <t>笔记本 E4K78</t>
  </si>
  <si>
    <t>本</t>
  </si>
  <si>
    <t>档案袋（扣子） 晨光94584（12只/包)</t>
  </si>
  <si>
    <t>包</t>
  </si>
  <si>
    <t>计算器 晨光98818</t>
  </si>
  <si>
    <t>电池（5号） 南孚（4粒装）</t>
  </si>
  <si>
    <t>板</t>
  </si>
  <si>
    <t>收音麦（MOMA悦声S1无线麦克风 Typr-C接口）</t>
  </si>
  <si>
    <t>勤学白板 含支架100*150</t>
  </si>
  <si>
    <t>回形针 晨光回形针</t>
  </si>
  <si>
    <t>长尾夹（大） 晨光50mm</t>
  </si>
  <si>
    <t>四联文件筐 晨光94740</t>
  </si>
  <si>
    <t>页粘贴 晨光</t>
  </si>
  <si>
    <t>袋</t>
  </si>
  <si>
    <t>档案盒（大） 晨光95290</t>
  </si>
  <si>
    <t>印台（红） 晨光97512</t>
  </si>
  <si>
    <t>科润乐【双美颜灯】1.75米自拍杆三脚架手机支架云台自拍神器360度旋转全自动多功能拍摄手持落地蓝牙</t>
  </si>
  <si>
    <t>长尾夹（小） 晨光19mm</t>
  </si>
  <si>
    <t>剪刀 晨光91312</t>
  </si>
  <si>
    <t>把</t>
  </si>
  <si>
    <t>订书机 晨光91632</t>
  </si>
  <si>
    <t>笔筒 晨光组合笔筒</t>
  </si>
  <si>
    <t>翻页笔</t>
  </si>
  <si>
    <t>铅笔 晨光（10支/一盒）</t>
  </si>
  <si>
    <t>电池（7号） 南孚（4粒装）</t>
  </si>
  <si>
    <t>档案盒（翻页） 得力5003夹30页95096</t>
  </si>
  <si>
    <t>固体胶 晨光7104（12只/板）</t>
  </si>
  <si>
    <t>档案盒（中） 晨光95289</t>
  </si>
  <si>
    <t>透明胶带（大） 鑫达6.0*100</t>
  </si>
  <si>
    <t>卷</t>
  </si>
  <si>
    <t>挂钩 晨光（3粒/板）</t>
  </si>
  <si>
    <t>起钉器 晨光91635</t>
  </si>
  <si>
    <t>印油 晨光97510</t>
  </si>
  <si>
    <t>瓶</t>
  </si>
  <si>
    <t>档案盒（小） 晨光95288</t>
  </si>
  <si>
    <t>中性笔（红） 晨光Q7</t>
  </si>
  <si>
    <t>订书针 晨光</t>
  </si>
  <si>
    <t>便利贴 晨光YS-10（100页/板）</t>
  </si>
  <si>
    <t>美工刀（大） 晨光2240</t>
  </si>
  <si>
    <t>美工刀（小） 晨光2254</t>
  </si>
  <si>
    <t>削笔刀 晨光91201</t>
  </si>
  <si>
    <t>白板笔（黑） 晨光2201</t>
  </si>
  <si>
    <t>卷尺（5米） 查派</t>
  </si>
  <si>
    <t>彩色打印纸（粉色）
中坚80G</t>
  </si>
  <si>
    <t>彩色打印纸（红色）
中坚80G</t>
  </si>
  <si>
    <t>白板笔（红） 晨光2201</t>
  </si>
  <si>
    <t>记号笔 晨光2204(10只/盒）</t>
  </si>
  <si>
    <t>抽杆夹 晨光95105</t>
  </si>
  <si>
    <t>橡皮 齐心2554</t>
  </si>
  <si>
    <t>块</t>
  </si>
  <si>
    <t>白板檫 晨光99364</t>
  </si>
  <si>
    <t>30cm直尺 晨光96005</t>
  </si>
  <si>
    <t>标贴纸 兴达</t>
  </si>
  <si>
    <t>橡胶圈 晨光</t>
  </si>
  <si>
    <t>双飞燕G3-200无线鼠标</t>
  </si>
  <si>
    <t>只</t>
  </si>
  <si>
    <t>Apple iPad Air6 第六代 M2芯片平板电脑
11寸 128GB WiFi版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</si>
</sst>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#,##0.00_ "/>
  </numFmts>
  <fonts count="44">
    <font>
      <sz val="11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b/>
      <sz val="14"/>
      <name val="宋体"/>
      <charset val="134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9"/>
      <color indexed="8"/>
      <name val="宋体"/>
      <charset val="134"/>
    </font>
    <font>
      <sz val="9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4"/>
      <color theme="1"/>
      <name val="方正黑体_GBK"/>
      <charset val="134"/>
    </font>
    <font>
      <sz val="12"/>
      <color theme="1"/>
      <name val="宋体"/>
      <charset val="134"/>
      <scheme val="minor"/>
    </font>
    <font>
      <sz val="16"/>
      <color theme="1"/>
      <name val="方正黑体_GBK"/>
      <charset val="134"/>
    </font>
    <font>
      <sz val="12"/>
      <color theme="1"/>
      <name val="方正黑体_GBK"/>
      <charset val="134"/>
    </font>
    <font>
      <sz val="10"/>
      <color theme="1"/>
      <name val="方正黑体_GBK"/>
      <charset val="134"/>
    </font>
    <font>
      <sz val="11"/>
      <color theme="1"/>
      <name val="方正黑体_GBK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4" borderId="12" applyNumberFormat="0" applyAlignment="0" applyProtection="0">
      <alignment vertical="center"/>
    </xf>
    <xf numFmtId="0" fontId="33" fillId="5" borderId="13" applyNumberFormat="0" applyAlignment="0" applyProtection="0">
      <alignment vertical="center"/>
    </xf>
    <xf numFmtId="0" fontId="34" fillId="5" borderId="12" applyNumberFormat="0" applyAlignment="0" applyProtection="0">
      <alignment vertical="center"/>
    </xf>
    <xf numFmtId="0" fontId="35" fillId="6" borderId="14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3" fillId="0" borderId="0"/>
    <xf numFmtId="0" fontId="17" fillId="0" borderId="0">
      <protection locked="0"/>
    </xf>
    <xf numFmtId="0" fontId="43" fillId="0" borderId="0"/>
  </cellStyleXfs>
  <cellXfs count="6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50" applyFont="1" applyBorder="1" applyAlignment="1" applyProtection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176" fontId="14" fillId="0" borderId="3" xfId="0" applyNumberFormat="1" applyFont="1" applyBorder="1" applyAlignment="1">
      <alignment horizontal="center" vertical="center" wrapText="1"/>
    </xf>
    <xf numFmtId="176" fontId="14" fillId="0" borderId="4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7" fillId="0" borderId="1" xfId="51" applyFont="1" applyBorder="1" applyAlignment="1">
      <alignment horizontal="left" vertical="center" wrapText="1"/>
    </xf>
    <xf numFmtId="177" fontId="12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7" fillId="0" borderId="0" xfId="0" applyFont="1" applyAlignment="1">
      <alignment horizontal="distributed" vertical="center" wrapText="1"/>
    </xf>
    <xf numFmtId="0" fontId="15" fillId="0" borderId="2" xfId="6" applyFont="1" applyBorder="1" applyAlignment="1">
      <alignment horizontal="center" vertical="center" wrapText="1"/>
    </xf>
    <xf numFmtId="176" fontId="14" fillId="0" borderId="2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78" fontId="21" fillId="0" borderId="1" xfId="0" applyNumberFormat="1" applyFont="1" applyBorder="1" applyAlignment="1">
      <alignment horizontal="center" vertical="center"/>
    </xf>
    <xf numFmtId="10" fontId="21" fillId="2" borderId="1" xfId="0" applyNumberFormat="1" applyFont="1" applyFill="1" applyBorder="1" applyAlignment="1">
      <alignment horizontal="center" vertical="center"/>
    </xf>
    <xf numFmtId="178" fontId="21" fillId="2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 3" xfId="49"/>
    <cellStyle name="常规_Sheet1" xfId="50"/>
    <cellStyle name="常规_定制类估算 2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D15"/>
  <sheetViews>
    <sheetView tabSelected="1" view="pageBreakPreview" zoomScaleNormal="100" workbookViewId="0">
      <selection activeCell="I11" sqref="I11"/>
    </sheetView>
  </sheetViews>
  <sheetFormatPr defaultColWidth="9" defaultRowHeight="13.5" outlineLevelCol="3"/>
  <cols>
    <col min="1" max="1" width="9" style="14"/>
    <col min="2" max="2" width="25" style="14" customWidth="1"/>
    <col min="3" max="3" width="28.25" style="14" customWidth="1"/>
    <col min="4" max="4" width="17.875" style="14" customWidth="1"/>
    <col min="5" max="16384" width="9" style="14"/>
  </cols>
  <sheetData>
    <row r="2" ht="45" customHeight="1" spans="1:4">
      <c r="A2" s="52" t="s">
        <v>0</v>
      </c>
      <c r="B2" s="53"/>
      <c r="C2" s="53"/>
      <c r="D2" s="53"/>
    </row>
    <row r="3" s="50" customFormat="1" ht="38" customHeight="1" spans="1:4">
      <c r="A3" s="54" t="s">
        <v>1</v>
      </c>
      <c r="B3" s="54" t="s">
        <v>2</v>
      </c>
      <c r="C3" s="54" t="s">
        <v>3</v>
      </c>
      <c r="D3" s="55" t="s">
        <v>4</v>
      </c>
    </row>
    <row r="4" s="51" customFormat="1" ht="30" customHeight="1" spans="1:4">
      <c r="A4" s="56">
        <v>1</v>
      </c>
      <c r="B4" s="57" t="s">
        <v>5</v>
      </c>
      <c r="C4" s="58">
        <f>办公家具!E26</f>
        <v>36000</v>
      </c>
      <c r="D4" s="56"/>
    </row>
    <row r="5" s="51" customFormat="1" ht="30" customHeight="1" spans="1:4">
      <c r="A5" s="56">
        <v>2</v>
      </c>
      <c r="B5" s="57" t="s">
        <v>6</v>
      </c>
      <c r="C5" s="58">
        <f>办公用品!F68</f>
        <v>90201.5</v>
      </c>
      <c r="D5" s="56"/>
    </row>
    <row r="6" s="51" customFormat="1" ht="30" customHeight="1" spans="1:4">
      <c r="A6" s="56">
        <v>3</v>
      </c>
      <c r="B6" s="57" t="s">
        <v>7</v>
      </c>
      <c r="C6" s="58">
        <f>C5+C4</f>
        <v>126201.5</v>
      </c>
      <c r="D6" s="56"/>
    </row>
    <row r="7" s="51" customFormat="1" ht="30" customHeight="1" spans="1:4">
      <c r="A7" s="56">
        <v>4</v>
      </c>
      <c r="B7" s="57" t="s">
        <v>8</v>
      </c>
      <c r="C7" s="59">
        <v>0</v>
      </c>
      <c r="D7" s="56"/>
    </row>
    <row r="8" s="51" customFormat="1" ht="30" customHeight="1" spans="1:4">
      <c r="A8" s="56">
        <v>5</v>
      </c>
      <c r="B8" s="57" t="s">
        <v>9</v>
      </c>
      <c r="C8" s="60">
        <f>C6*(1-C7)</f>
        <v>126201.5</v>
      </c>
      <c r="D8" s="56"/>
    </row>
    <row r="9" s="51" customFormat="1" ht="30" customHeight="1" spans="1:4">
      <c r="A9" s="56">
        <v>6</v>
      </c>
      <c r="B9" s="57" t="s">
        <v>10</v>
      </c>
      <c r="C9" s="59">
        <v>0.13</v>
      </c>
      <c r="D9" s="61" t="s">
        <v>11</v>
      </c>
    </row>
    <row r="10" s="51" customFormat="1" ht="30" customHeight="1" spans="1:4">
      <c r="A10" s="56">
        <v>7</v>
      </c>
      <c r="B10" s="56" t="s">
        <v>12</v>
      </c>
      <c r="C10" s="60">
        <f>C8*(1+C9)</f>
        <v>142607.695</v>
      </c>
      <c r="D10" s="56"/>
    </row>
    <row r="11" ht="30" customHeight="1" spans="1:4">
      <c r="A11" s="62"/>
      <c r="B11" s="62"/>
      <c r="C11" s="62"/>
      <c r="D11" s="62"/>
    </row>
    <row r="12" ht="30" customHeight="1" spans="1:4">
      <c r="A12" s="63" t="s">
        <v>13</v>
      </c>
      <c r="B12" s="63"/>
      <c r="C12" s="63"/>
      <c r="D12" s="63"/>
    </row>
    <row r="13" ht="30" customHeight="1" spans="1:4">
      <c r="A13" s="64"/>
      <c r="B13" s="64"/>
      <c r="C13" s="64"/>
      <c r="D13" s="64"/>
    </row>
    <row r="14" ht="30" customHeight="1" spans="1:4">
      <c r="A14" s="64"/>
      <c r="B14" s="64"/>
      <c r="C14" s="64"/>
      <c r="D14" s="64"/>
    </row>
    <row r="15" ht="30" customHeight="1"/>
  </sheetData>
  <mergeCells count="2">
    <mergeCell ref="A2:D2"/>
    <mergeCell ref="A12:D14"/>
  </mergeCells>
  <pageMargins left="0.75" right="0.75" top="1" bottom="1" header="0.5" footer="0.5"/>
  <pageSetup paperSize="9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view="pageBreakPreview" zoomScaleNormal="100" workbookViewId="0">
      <selection activeCell="E26" sqref="E26:I26"/>
    </sheetView>
  </sheetViews>
  <sheetFormatPr defaultColWidth="8.88333333333333" defaultRowHeight="12"/>
  <cols>
    <col min="1" max="1" width="4.125" style="15" customWidth="1"/>
    <col min="2" max="2" width="6.75" style="15" customWidth="1"/>
    <col min="3" max="3" width="8.125" style="15" customWidth="1"/>
    <col min="4" max="4" width="13.75" style="15" customWidth="1"/>
    <col min="5" max="5" width="4.125" style="16" customWidth="1"/>
    <col min="6" max="6" width="4.125" style="15" customWidth="1"/>
    <col min="7" max="7" width="7.625" style="15" customWidth="1"/>
    <col min="8" max="8" width="8.375" style="15" customWidth="1"/>
    <col min="9" max="9" width="20.75" style="16" customWidth="1"/>
    <col min="10" max="10" width="50.75" style="17" customWidth="1"/>
    <col min="11" max="16384" width="8.88333333333333" style="16"/>
  </cols>
  <sheetData>
    <row r="1" s="13" customFormat="1" ht="26" customHeight="1" spans="1:10">
      <c r="A1" s="18" t="s">
        <v>14</v>
      </c>
      <c r="B1" s="19"/>
      <c r="C1" s="19"/>
      <c r="D1" s="19"/>
      <c r="E1" s="19"/>
      <c r="F1" s="19"/>
      <c r="G1" s="19"/>
      <c r="H1" s="19"/>
      <c r="I1" s="19"/>
      <c r="J1" s="39"/>
    </row>
    <row r="2" s="14" customFormat="1" ht="24" spans="1:10">
      <c r="A2" s="20" t="s">
        <v>1</v>
      </c>
      <c r="B2" s="21" t="s">
        <v>15</v>
      </c>
      <c r="C2" s="22"/>
      <c r="D2" s="20" t="s">
        <v>16</v>
      </c>
      <c r="E2" s="20" t="s">
        <v>17</v>
      </c>
      <c r="F2" s="20" t="s">
        <v>18</v>
      </c>
      <c r="G2" s="23" t="s">
        <v>19</v>
      </c>
      <c r="H2" s="20" t="s">
        <v>20</v>
      </c>
      <c r="I2" s="20" t="s">
        <v>21</v>
      </c>
      <c r="J2" s="40" t="s">
        <v>4</v>
      </c>
    </row>
    <row r="3" ht="62" customHeight="1" spans="1:10">
      <c r="A3" s="24">
        <v>1</v>
      </c>
      <c r="B3" s="25" t="s">
        <v>22</v>
      </c>
      <c r="C3" s="26" t="s">
        <v>23</v>
      </c>
      <c r="D3" s="27" t="s">
        <v>24</v>
      </c>
      <c r="E3" s="27">
        <v>4</v>
      </c>
      <c r="F3" s="27" t="s">
        <v>25</v>
      </c>
      <c r="G3" s="27">
        <v>1600</v>
      </c>
      <c r="H3" s="28">
        <v>6400</v>
      </c>
      <c r="I3" s="41" t="str">
        <f>_xlfn.DISPIMG("ID_CFD7FF1B27E34ED7A03C409106E160A2",1)</f>
        <v>=DISPIMG("ID_CFD7FF1B27E34ED7A03C409106E160A2",1)</v>
      </c>
      <c r="J3" s="42" t="s">
        <v>26</v>
      </c>
    </row>
    <row r="4" ht="71" customHeight="1" spans="1:10">
      <c r="A4" s="24">
        <v>2</v>
      </c>
      <c r="B4" s="29"/>
      <c r="C4" s="26" t="s">
        <v>27</v>
      </c>
      <c r="D4" s="27" t="s">
        <v>28</v>
      </c>
      <c r="E4" s="27">
        <v>16</v>
      </c>
      <c r="F4" s="27" t="s">
        <v>29</v>
      </c>
      <c r="G4" s="27">
        <v>195</v>
      </c>
      <c r="H4" s="28">
        <v>3120</v>
      </c>
      <c r="I4" s="27" t="str">
        <f>_xlfn.DISPIMG("ID_469230D8AE574EF4833E4F565FF82544",1)</f>
        <v>=DISPIMG("ID_469230D8AE574EF4833E4F565FF82544",1)</v>
      </c>
      <c r="J4" s="43" t="s">
        <v>30</v>
      </c>
    </row>
    <row r="5" ht="74" customHeight="1" spans="1:10">
      <c r="A5" s="24">
        <v>3</v>
      </c>
      <c r="B5" s="29"/>
      <c r="C5" s="26" t="s">
        <v>31</v>
      </c>
      <c r="D5" s="27" t="s">
        <v>32</v>
      </c>
      <c r="E5" s="27">
        <v>4</v>
      </c>
      <c r="F5" s="27" t="s">
        <v>29</v>
      </c>
      <c r="G5" s="27">
        <v>395</v>
      </c>
      <c r="H5" s="28">
        <v>1580</v>
      </c>
      <c r="I5" s="27" t="str">
        <f>_xlfn.DISPIMG("ID_B2F3B38C06BB4EB597BCE9922C411B49",1)</f>
        <v>=DISPIMG("ID_B2F3B38C06BB4EB597BCE9922C411B49",1)</v>
      </c>
      <c r="J5" s="43" t="s">
        <v>33</v>
      </c>
    </row>
    <row r="6" ht="56.25" spans="1:10">
      <c r="A6" s="24">
        <v>4</v>
      </c>
      <c r="B6" s="25" t="s">
        <v>34</v>
      </c>
      <c r="C6" s="26" t="s">
        <v>23</v>
      </c>
      <c r="D6" s="27" t="s">
        <v>35</v>
      </c>
      <c r="E6" s="27">
        <v>1</v>
      </c>
      <c r="F6" s="27" t="s">
        <v>29</v>
      </c>
      <c r="G6" s="27">
        <v>1460</v>
      </c>
      <c r="H6" s="28">
        <v>1460</v>
      </c>
      <c r="I6" s="27" t="str">
        <f>_xlfn.DISPIMG("ID_5E6DCFCFA87D4970B9572D4D0E7E1AEA",1)</f>
        <v>=DISPIMG("ID_5E6DCFCFA87D4970B9572D4D0E7E1AEA",1)</v>
      </c>
      <c r="J6" s="44" t="s">
        <v>36</v>
      </c>
    </row>
    <row r="7" ht="76" customHeight="1" spans="1:10">
      <c r="A7" s="24">
        <v>5</v>
      </c>
      <c r="B7" s="29"/>
      <c r="C7" s="26" t="s">
        <v>37</v>
      </c>
      <c r="D7" s="27" t="s">
        <v>38</v>
      </c>
      <c r="E7" s="15">
        <v>1</v>
      </c>
      <c r="F7" s="27" t="s">
        <v>25</v>
      </c>
      <c r="G7" s="27">
        <v>490</v>
      </c>
      <c r="H7" s="28">
        <v>490</v>
      </c>
      <c r="I7" s="27" t="str">
        <f>_xlfn.DISPIMG("ID_44B4600629F643908738D42C728BAF3B",1)</f>
        <v>=DISPIMG("ID_44B4600629F643908738D42C728BAF3B",1)</v>
      </c>
      <c r="J7" s="43" t="s">
        <v>33</v>
      </c>
    </row>
    <row r="8" ht="75" customHeight="1" spans="1:10">
      <c r="A8" s="24">
        <v>6</v>
      </c>
      <c r="B8" s="29"/>
      <c r="C8" s="26" t="s">
        <v>39</v>
      </c>
      <c r="D8" s="27" t="s">
        <v>28</v>
      </c>
      <c r="E8" s="27">
        <v>1</v>
      </c>
      <c r="F8" s="27" t="s">
        <v>29</v>
      </c>
      <c r="G8" s="27">
        <v>580</v>
      </c>
      <c r="H8" s="28">
        <v>580</v>
      </c>
      <c r="I8" s="27" t="str">
        <f>_xlfn.DISPIMG("ID_882DFBF69F1E427FA7EF0512484737B2",1)</f>
        <v>=DISPIMG("ID_882DFBF69F1E427FA7EF0512484737B2",1)</v>
      </c>
      <c r="J8" s="43" t="s">
        <v>40</v>
      </c>
    </row>
    <row r="9" ht="45" spans="1:10">
      <c r="A9" s="24">
        <v>7</v>
      </c>
      <c r="B9" s="29"/>
      <c r="C9" s="26" t="s">
        <v>41</v>
      </c>
      <c r="D9" s="27" t="s">
        <v>28</v>
      </c>
      <c r="E9" s="27">
        <v>2</v>
      </c>
      <c r="F9" s="27" t="s">
        <v>29</v>
      </c>
      <c r="G9" s="27">
        <v>195</v>
      </c>
      <c r="H9" s="28">
        <v>390</v>
      </c>
      <c r="I9" s="27" t="str">
        <f>_xlfn.DISPIMG("ID_FDEF27D7B72F42D89D281A03AA0CC215",1)</f>
        <v>=DISPIMG("ID_FDEF27D7B72F42D89D281A03AA0CC215",1)</v>
      </c>
      <c r="J9" s="43" t="s">
        <v>30</v>
      </c>
    </row>
    <row r="10" ht="56.25" spans="1:10">
      <c r="A10" s="24">
        <v>8</v>
      </c>
      <c r="B10" s="25" t="s">
        <v>42</v>
      </c>
      <c r="C10" s="26" t="s">
        <v>23</v>
      </c>
      <c r="D10" s="27" t="s">
        <v>24</v>
      </c>
      <c r="E10" s="27">
        <v>1.5</v>
      </c>
      <c r="F10" s="27" t="s">
        <v>25</v>
      </c>
      <c r="G10" s="27">
        <v>1600</v>
      </c>
      <c r="H10" s="28">
        <v>2400</v>
      </c>
      <c r="I10" s="27" t="str">
        <f>_xlfn.DISPIMG("ID_815D4EC89C0E46BDA41A7B8F02E10771",1)</f>
        <v>=DISPIMG("ID_815D4EC89C0E46BDA41A7B8F02E10771",1)</v>
      </c>
      <c r="J10" s="42" t="s">
        <v>26</v>
      </c>
    </row>
    <row r="11" ht="45" spans="1:10">
      <c r="A11" s="24">
        <v>9</v>
      </c>
      <c r="B11" s="29"/>
      <c r="C11" s="26" t="s">
        <v>27</v>
      </c>
      <c r="D11" s="27" t="s">
        <v>28</v>
      </c>
      <c r="E11" s="27">
        <v>6</v>
      </c>
      <c r="F11" s="27" t="s">
        <v>29</v>
      </c>
      <c r="G11" s="27">
        <v>195</v>
      </c>
      <c r="H11" s="28">
        <v>1170</v>
      </c>
      <c r="I11" s="27" t="str">
        <f>_xlfn.DISPIMG("ID_6701DAFED5EF45FBA7366BCDEC0BABFB",1)</f>
        <v>=DISPIMG("ID_6701DAFED5EF45FBA7366BCDEC0BABFB",1)</v>
      </c>
      <c r="J11" s="43" t="s">
        <v>30</v>
      </c>
    </row>
    <row r="12" ht="88.4" spans="1:10">
      <c r="A12" s="24">
        <v>10</v>
      </c>
      <c r="B12" s="29"/>
      <c r="C12" s="26" t="s">
        <v>37</v>
      </c>
      <c r="D12" s="27" t="s">
        <v>38</v>
      </c>
      <c r="E12" s="27">
        <v>4</v>
      </c>
      <c r="F12" s="27" t="s">
        <v>29</v>
      </c>
      <c r="G12" s="27">
        <v>490</v>
      </c>
      <c r="H12" s="28">
        <v>1960</v>
      </c>
      <c r="I12" s="27" t="str">
        <f>_xlfn.DISPIMG("ID_0AAE30E5DF70457CAE455C299A1733BB",1)</f>
        <v>=DISPIMG("ID_0AAE30E5DF70457CAE455C299A1733BB",1)</v>
      </c>
      <c r="J12" s="43" t="s">
        <v>33</v>
      </c>
    </row>
    <row r="13" ht="63" spans="1:10">
      <c r="A13" s="24">
        <v>11</v>
      </c>
      <c r="B13" s="25" t="s">
        <v>43</v>
      </c>
      <c r="C13" s="26" t="s">
        <v>23</v>
      </c>
      <c r="D13" s="27" t="s">
        <v>35</v>
      </c>
      <c r="E13" s="27">
        <v>1</v>
      </c>
      <c r="F13" s="27" t="s">
        <v>29</v>
      </c>
      <c r="G13" s="27">
        <v>1460</v>
      </c>
      <c r="H13" s="28">
        <v>1460</v>
      </c>
      <c r="I13" s="27" t="str">
        <f>_xlfn.DISPIMG("ID_E8CE74188D5D423D89FCE8FF43FCA7DC",1)</f>
        <v>=DISPIMG("ID_E8CE74188D5D423D89FCE8FF43FCA7DC",1)</v>
      </c>
      <c r="J13" s="44" t="s">
        <v>36</v>
      </c>
    </row>
    <row r="14" ht="89.75" spans="1:10">
      <c r="A14" s="24">
        <v>12</v>
      </c>
      <c r="B14" s="29"/>
      <c r="C14" s="26" t="s">
        <v>37</v>
      </c>
      <c r="D14" s="27" t="s">
        <v>38</v>
      </c>
      <c r="E14" s="27">
        <v>1</v>
      </c>
      <c r="F14" s="27" t="s">
        <v>29</v>
      </c>
      <c r="G14" s="27">
        <v>490</v>
      </c>
      <c r="H14" s="28">
        <v>490</v>
      </c>
      <c r="I14" s="27" t="str">
        <f>_xlfn.DISPIMG("ID_378BA865FB0D4949B22FC8C2980651AA",1)</f>
        <v>=DISPIMG("ID_378BA865FB0D4949B22FC8C2980651AA",1)</v>
      </c>
      <c r="J14" s="43" t="s">
        <v>33</v>
      </c>
    </row>
    <row r="15" ht="87.5" spans="1:10">
      <c r="A15" s="24">
        <v>13</v>
      </c>
      <c r="B15" s="29"/>
      <c r="C15" s="26" t="s">
        <v>39</v>
      </c>
      <c r="D15" s="27" t="s">
        <v>28</v>
      </c>
      <c r="E15" s="27">
        <v>1</v>
      </c>
      <c r="F15" s="27" t="s">
        <v>29</v>
      </c>
      <c r="G15" s="27">
        <v>580</v>
      </c>
      <c r="H15" s="28">
        <v>580</v>
      </c>
      <c r="I15" s="27" t="str">
        <f>_xlfn.DISPIMG("ID_AC2FF81EA61042DEB3D4A1594DAF8032",1)</f>
        <v>=DISPIMG("ID_AC2FF81EA61042DEB3D4A1594DAF8032",1)</v>
      </c>
      <c r="J15" s="43" t="s">
        <v>40</v>
      </c>
    </row>
    <row r="16" ht="84.8" spans="1:10">
      <c r="A16" s="24">
        <v>14</v>
      </c>
      <c r="B16" s="29"/>
      <c r="C16" s="26" t="s">
        <v>44</v>
      </c>
      <c r="D16" s="27" t="s">
        <v>28</v>
      </c>
      <c r="E16" s="27">
        <v>2</v>
      </c>
      <c r="F16" s="27" t="s">
        <v>29</v>
      </c>
      <c r="G16" s="27">
        <v>195</v>
      </c>
      <c r="H16" s="28">
        <v>390</v>
      </c>
      <c r="I16" s="27" t="str">
        <f>_xlfn.DISPIMG("ID_6F9F533EA1844D4CBF8A7A829634E489",1)</f>
        <v>=DISPIMG("ID_6F9F533EA1844D4CBF8A7A829634E489",1)</v>
      </c>
      <c r="J16" s="43" t="s">
        <v>45</v>
      </c>
    </row>
    <row r="17" ht="76.25" spans="1:10">
      <c r="A17" s="24">
        <v>15</v>
      </c>
      <c r="B17" s="30"/>
      <c r="C17" s="26" t="s">
        <v>46</v>
      </c>
      <c r="D17" s="27" t="s">
        <v>47</v>
      </c>
      <c r="E17" s="27">
        <v>1</v>
      </c>
      <c r="F17" s="27" t="s">
        <v>29</v>
      </c>
      <c r="G17" s="27">
        <v>760</v>
      </c>
      <c r="H17" s="28">
        <v>760</v>
      </c>
      <c r="I17" s="27" t="str">
        <f>_xlfn.DISPIMG("ID_BE32E168D205442BA99B37E343CC3786",1)</f>
        <v>=DISPIMG("ID_BE32E168D205442BA99B37E343CC3786",1)</v>
      </c>
      <c r="J17" s="43" t="s">
        <v>48</v>
      </c>
    </row>
    <row r="18" ht="83.5" spans="1:10">
      <c r="A18" s="24">
        <v>16</v>
      </c>
      <c r="B18" s="31" t="s">
        <v>49</v>
      </c>
      <c r="C18" s="26" t="s">
        <v>50</v>
      </c>
      <c r="D18" s="27" t="s">
        <v>51</v>
      </c>
      <c r="E18" s="27">
        <v>10</v>
      </c>
      <c r="F18" s="27" t="s">
        <v>29</v>
      </c>
      <c r="G18" s="27">
        <v>330</v>
      </c>
      <c r="H18" s="28">
        <v>3300</v>
      </c>
      <c r="I18" s="27" t="str">
        <f>_xlfn.DISPIMG("ID_14321D7600C4488F9DCFFA893840B32B",1)</f>
        <v>=DISPIMG("ID_14321D7600C4488F9DCFFA893840B32B",1)</v>
      </c>
      <c r="J18" s="43" t="s">
        <v>33</v>
      </c>
    </row>
    <row r="19" ht="67.5" spans="1:10">
      <c r="A19" s="24">
        <v>17</v>
      </c>
      <c r="B19" s="25" t="s">
        <v>52</v>
      </c>
      <c r="C19" s="26" t="s">
        <v>53</v>
      </c>
      <c r="D19" s="32" t="s">
        <v>54</v>
      </c>
      <c r="E19" s="27">
        <v>1</v>
      </c>
      <c r="F19" s="27" t="s">
        <v>29</v>
      </c>
      <c r="G19" s="27">
        <v>3280</v>
      </c>
      <c r="H19" s="28">
        <v>3280</v>
      </c>
      <c r="I19" s="27" t="str">
        <f>_xlfn.DISPIMG("ID_108C698592F047C086F6913B6C100ED7",1)</f>
        <v>=DISPIMG("ID_108C698592F047C086F6913B6C100ED7",1)</v>
      </c>
      <c r="J19" s="43" t="s">
        <v>55</v>
      </c>
    </row>
    <row r="20" ht="97.4" spans="1:10">
      <c r="A20" s="27">
        <v>18</v>
      </c>
      <c r="B20" s="29"/>
      <c r="C20" s="26" t="s">
        <v>56</v>
      </c>
      <c r="D20" s="27" t="s">
        <v>28</v>
      </c>
      <c r="E20" s="27">
        <v>22</v>
      </c>
      <c r="F20" s="27" t="s">
        <v>29</v>
      </c>
      <c r="G20" s="27">
        <v>195</v>
      </c>
      <c r="H20" s="28">
        <v>4290</v>
      </c>
      <c r="I20" s="27" t="str">
        <f>_xlfn.DISPIMG("ID_67F821D114874D5CAC7BB696FFC85374",1)</f>
        <v>=DISPIMG("ID_67F821D114874D5CAC7BB696FFC85374",1)</v>
      </c>
      <c r="J20" s="43" t="s">
        <v>45</v>
      </c>
    </row>
    <row r="21" ht="102.8" spans="1:10">
      <c r="A21" s="27">
        <v>19</v>
      </c>
      <c r="B21" s="30"/>
      <c r="C21" s="31" t="s">
        <v>57</v>
      </c>
      <c r="D21" s="32" t="s">
        <v>58</v>
      </c>
      <c r="E21" s="27">
        <v>1</v>
      </c>
      <c r="F21" s="27" t="s">
        <v>29</v>
      </c>
      <c r="G21" s="27">
        <v>460</v>
      </c>
      <c r="H21" s="28">
        <v>460</v>
      </c>
      <c r="I21" s="27" t="str">
        <f>_xlfn.DISPIMG("ID_546F20968C194020B4997E12318479EF",1)</f>
        <v>=DISPIMG("ID_546F20968C194020B4997E12318479EF",1)</v>
      </c>
      <c r="J21" s="42" t="s">
        <v>26</v>
      </c>
    </row>
    <row r="22" ht="103.1" spans="1:10">
      <c r="A22" s="27">
        <v>20</v>
      </c>
      <c r="B22" s="33" t="s">
        <v>59</v>
      </c>
      <c r="C22" s="26" t="s">
        <v>60</v>
      </c>
      <c r="D22" s="32" t="s">
        <v>61</v>
      </c>
      <c r="E22" s="27">
        <v>1</v>
      </c>
      <c r="F22" s="27" t="s">
        <v>62</v>
      </c>
      <c r="G22" s="27">
        <v>830</v>
      </c>
      <c r="H22" s="28">
        <v>830</v>
      </c>
      <c r="I22" s="27" t="str">
        <f>_xlfn.DISPIMG("ID_A9293371D7F14E93A1AA18B426872C63",1)</f>
        <v>=DISPIMG("ID_A9293371D7F14E93A1AA18B426872C63",1)</v>
      </c>
      <c r="J22" s="45" t="s">
        <v>63</v>
      </c>
    </row>
    <row r="23" ht="78" customHeight="1" spans="1:14">
      <c r="A23" s="27">
        <v>21</v>
      </c>
      <c r="B23" s="33"/>
      <c r="C23" s="26" t="s">
        <v>27</v>
      </c>
      <c r="D23" s="27" t="s">
        <v>28</v>
      </c>
      <c r="E23" s="27">
        <v>1</v>
      </c>
      <c r="F23" s="27" t="s">
        <v>29</v>
      </c>
      <c r="G23" s="27">
        <v>195</v>
      </c>
      <c r="H23" s="28">
        <v>195</v>
      </c>
      <c r="I23" s="27" t="str">
        <f>_xlfn.DISPIMG("ID_0CE326B69A374C21BAAE13DEA35A6B65",1)</f>
        <v>=DISPIMG("ID_0CE326B69A374C21BAAE13DEA35A6B65",1)</v>
      </c>
      <c r="J23" s="43" t="s">
        <v>45</v>
      </c>
      <c r="N23" s="46"/>
    </row>
    <row r="24" ht="91.55" spans="1:10">
      <c r="A24" s="27">
        <v>22</v>
      </c>
      <c r="B24" s="33"/>
      <c r="C24" s="34" t="s">
        <v>64</v>
      </c>
      <c r="D24" s="32" t="s">
        <v>28</v>
      </c>
      <c r="E24" s="27">
        <v>3</v>
      </c>
      <c r="F24" s="27" t="s">
        <v>65</v>
      </c>
      <c r="G24" s="27">
        <v>60</v>
      </c>
      <c r="H24" s="28">
        <v>180</v>
      </c>
      <c r="I24" s="27" t="str">
        <f>_xlfn.DISPIMG("ID_FA6F9101E70640238559DBFE78DD59BB",1)</f>
        <v>=DISPIMG("ID_FA6F9101E70640238559DBFE78DD59BB",1)</v>
      </c>
      <c r="J24" s="45" t="s">
        <v>66</v>
      </c>
    </row>
    <row r="25" ht="100" customHeight="1" spans="1:10">
      <c r="A25" s="27">
        <v>23</v>
      </c>
      <c r="B25" s="33"/>
      <c r="C25" s="34" t="s">
        <v>67</v>
      </c>
      <c r="D25" s="32" t="s">
        <v>28</v>
      </c>
      <c r="E25" s="27">
        <v>1</v>
      </c>
      <c r="F25" s="27" t="s">
        <v>65</v>
      </c>
      <c r="G25" s="27">
        <v>235</v>
      </c>
      <c r="H25" s="28">
        <v>235</v>
      </c>
      <c r="I25" s="47" t="str">
        <f>_xlfn.DISPIMG("ID_7AC83717B3A54B6A8A4813B8A62EC6B5",1)</f>
        <v>=DISPIMG("ID_7AC83717B3A54B6A8A4813B8A62EC6B5",1)</v>
      </c>
      <c r="J25" s="45"/>
    </row>
    <row r="26" ht="25" customHeight="1" spans="1:10">
      <c r="A26" s="27">
        <v>24</v>
      </c>
      <c r="B26" s="35" t="s">
        <v>68</v>
      </c>
      <c r="C26" s="36"/>
      <c r="D26" s="36"/>
      <c r="E26" s="37">
        <f>SUM(H3:H25)</f>
        <v>36000</v>
      </c>
      <c r="F26" s="38"/>
      <c r="G26" s="38"/>
      <c r="H26" s="38"/>
      <c r="I26" s="48"/>
      <c r="J26" s="49"/>
    </row>
  </sheetData>
  <mergeCells count="10">
    <mergeCell ref="A1:J1"/>
    <mergeCell ref="B2:C2"/>
    <mergeCell ref="B26:D26"/>
    <mergeCell ref="E26:I26"/>
    <mergeCell ref="B3:B5"/>
    <mergeCell ref="B6:B9"/>
    <mergeCell ref="B10:B12"/>
    <mergeCell ref="B13:B17"/>
    <mergeCell ref="B19:B21"/>
    <mergeCell ref="B22:B25"/>
  </mergeCells>
  <pageMargins left="0.75" right="0.75" top="1" bottom="1" header="0.5" footer="0.5"/>
  <pageSetup paperSize="9" scale="5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8"/>
  <sheetViews>
    <sheetView view="pageBreakPreview" zoomScaleNormal="80" workbookViewId="0">
      <selection activeCell="J7" sqref="J7"/>
    </sheetView>
  </sheetViews>
  <sheetFormatPr defaultColWidth="9" defaultRowHeight="13.5" outlineLevelCol="6"/>
  <cols>
    <col min="1" max="1" width="4.625" customWidth="1"/>
    <col min="2" max="2" width="42.125" customWidth="1"/>
    <col min="3" max="3" width="4.625" customWidth="1"/>
    <col min="4" max="4" width="7.75" customWidth="1"/>
    <col min="5" max="5" width="9.375" customWidth="1"/>
    <col min="6" max="6" width="14" customWidth="1"/>
    <col min="7" max="7" width="13" customWidth="1"/>
    <col min="258" max="258" width="42.1333333333333" customWidth="1"/>
    <col min="259" max="259" width="12.3833333333333" customWidth="1"/>
    <col min="260" max="260" width="13.25" customWidth="1"/>
    <col min="261" max="261" width="13.5" customWidth="1"/>
    <col min="262" max="262" width="14" customWidth="1"/>
    <col min="263" max="263" width="36.1333333333333" customWidth="1"/>
    <col min="514" max="514" width="42.1333333333333" customWidth="1"/>
    <col min="515" max="515" width="12.3833333333333" customWidth="1"/>
    <col min="516" max="516" width="13.25" customWidth="1"/>
    <col min="517" max="517" width="13.5" customWidth="1"/>
    <col min="518" max="518" width="14" customWidth="1"/>
    <col min="519" max="519" width="36.1333333333333" customWidth="1"/>
    <col min="770" max="770" width="42.1333333333333" customWidth="1"/>
    <col min="771" max="771" width="12.3833333333333" customWidth="1"/>
    <col min="772" max="772" width="13.25" customWidth="1"/>
    <col min="773" max="773" width="13.5" customWidth="1"/>
    <col min="774" max="774" width="14" customWidth="1"/>
    <col min="775" max="775" width="36.1333333333333" customWidth="1"/>
    <col min="1026" max="1026" width="42.1333333333333" customWidth="1"/>
    <col min="1027" max="1027" width="12.3833333333333" customWidth="1"/>
    <col min="1028" max="1028" width="13.25" customWidth="1"/>
    <col min="1029" max="1029" width="13.5" customWidth="1"/>
    <col min="1030" max="1030" width="14" customWidth="1"/>
    <col min="1031" max="1031" width="36.1333333333333" customWidth="1"/>
    <col min="1282" max="1282" width="42.1333333333333" customWidth="1"/>
    <col min="1283" max="1283" width="12.3833333333333" customWidth="1"/>
    <col min="1284" max="1284" width="13.25" customWidth="1"/>
    <col min="1285" max="1285" width="13.5" customWidth="1"/>
    <col min="1286" max="1286" width="14" customWidth="1"/>
    <col min="1287" max="1287" width="36.1333333333333" customWidth="1"/>
    <col min="1538" max="1538" width="42.1333333333333" customWidth="1"/>
    <col min="1539" max="1539" width="12.3833333333333" customWidth="1"/>
    <col min="1540" max="1540" width="13.25" customWidth="1"/>
    <col min="1541" max="1541" width="13.5" customWidth="1"/>
    <col min="1542" max="1542" width="14" customWidth="1"/>
    <col min="1543" max="1543" width="36.1333333333333" customWidth="1"/>
    <col min="1794" max="1794" width="42.1333333333333" customWidth="1"/>
    <col min="1795" max="1795" width="12.3833333333333" customWidth="1"/>
    <col min="1796" max="1796" width="13.25" customWidth="1"/>
    <col min="1797" max="1797" width="13.5" customWidth="1"/>
    <col min="1798" max="1798" width="14" customWidth="1"/>
    <col min="1799" max="1799" width="36.1333333333333" customWidth="1"/>
    <col min="2050" max="2050" width="42.1333333333333" customWidth="1"/>
    <col min="2051" max="2051" width="12.3833333333333" customWidth="1"/>
    <col min="2052" max="2052" width="13.25" customWidth="1"/>
    <col min="2053" max="2053" width="13.5" customWidth="1"/>
    <col min="2054" max="2054" width="14" customWidth="1"/>
    <col min="2055" max="2055" width="36.1333333333333" customWidth="1"/>
    <col min="2306" max="2306" width="42.1333333333333" customWidth="1"/>
    <col min="2307" max="2307" width="12.3833333333333" customWidth="1"/>
    <col min="2308" max="2308" width="13.25" customWidth="1"/>
    <col min="2309" max="2309" width="13.5" customWidth="1"/>
    <col min="2310" max="2310" width="14" customWidth="1"/>
    <col min="2311" max="2311" width="36.1333333333333" customWidth="1"/>
    <col min="2562" max="2562" width="42.1333333333333" customWidth="1"/>
    <col min="2563" max="2563" width="12.3833333333333" customWidth="1"/>
    <col min="2564" max="2564" width="13.25" customWidth="1"/>
    <col min="2565" max="2565" width="13.5" customWidth="1"/>
    <col min="2566" max="2566" width="14" customWidth="1"/>
    <col min="2567" max="2567" width="36.1333333333333" customWidth="1"/>
    <col min="2818" max="2818" width="42.1333333333333" customWidth="1"/>
    <col min="2819" max="2819" width="12.3833333333333" customWidth="1"/>
    <col min="2820" max="2820" width="13.25" customWidth="1"/>
    <col min="2821" max="2821" width="13.5" customWidth="1"/>
    <col min="2822" max="2822" width="14" customWidth="1"/>
    <col min="2823" max="2823" width="36.1333333333333" customWidth="1"/>
    <col min="3074" max="3074" width="42.1333333333333" customWidth="1"/>
    <col min="3075" max="3075" width="12.3833333333333" customWidth="1"/>
    <col min="3076" max="3076" width="13.25" customWidth="1"/>
    <col min="3077" max="3077" width="13.5" customWidth="1"/>
    <col min="3078" max="3078" width="14" customWidth="1"/>
    <col min="3079" max="3079" width="36.1333333333333" customWidth="1"/>
    <col min="3330" max="3330" width="42.1333333333333" customWidth="1"/>
    <col min="3331" max="3331" width="12.3833333333333" customWidth="1"/>
    <col min="3332" max="3332" width="13.25" customWidth="1"/>
    <col min="3333" max="3333" width="13.5" customWidth="1"/>
    <col min="3334" max="3334" width="14" customWidth="1"/>
    <col min="3335" max="3335" width="36.1333333333333" customWidth="1"/>
    <col min="3586" max="3586" width="42.1333333333333" customWidth="1"/>
    <col min="3587" max="3587" width="12.3833333333333" customWidth="1"/>
    <col min="3588" max="3588" width="13.25" customWidth="1"/>
    <col min="3589" max="3589" width="13.5" customWidth="1"/>
    <col min="3590" max="3590" width="14" customWidth="1"/>
    <col min="3591" max="3591" width="36.1333333333333" customWidth="1"/>
    <col min="3842" max="3842" width="42.1333333333333" customWidth="1"/>
    <col min="3843" max="3843" width="12.3833333333333" customWidth="1"/>
    <col min="3844" max="3844" width="13.25" customWidth="1"/>
    <col min="3845" max="3845" width="13.5" customWidth="1"/>
    <col min="3846" max="3846" width="14" customWidth="1"/>
    <col min="3847" max="3847" width="36.1333333333333" customWidth="1"/>
    <col min="4098" max="4098" width="42.1333333333333" customWidth="1"/>
    <col min="4099" max="4099" width="12.3833333333333" customWidth="1"/>
    <col min="4100" max="4100" width="13.25" customWidth="1"/>
    <col min="4101" max="4101" width="13.5" customWidth="1"/>
    <col min="4102" max="4102" width="14" customWidth="1"/>
    <col min="4103" max="4103" width="36.1333333333333" customWidth="1"/>
    <col min="4354" max="4354" width="42.1333333333333" customWidth="1"/>
    <col min="4355" max="4355" width="12.3833333333333" customWidth="1"/>
    <col min="4356" max="4356" width="13.25" customWidth="1"/>
    <col min="4357" max="4357" width="13.5" customWidth="1"/>
    <col min="4358" max="4358" width="14" customWidth="1"/>
    <col min="4359" max="4359" width="36.1333333333333" customWidth="1"/>
    <col min="4610" max="4610" width="42.1333333333333" customWidth="1"/>
    <col min="4611" max="4611" width="12.3833333333333" customWidth="1"/>
    <col min="4612" max="4612" width="13.25" customWidth="1"/>
    <col min="4613" max="4613" width="13.5" customWidth="1"/>
    <col min="4614" max="4614" width="14" customWidth="1"/>
    <col min="4615" max="4615" width="36.1333333333333" customWidth="1"/>
    <col min="4866" max="4866" width="42.1333333333333" customWidth="1"/>
    <col min="4867" max="4867" width="12.3833333333333" customWidth="1"/>
    <col min="4868" max="4868" width="13.25" customWidth="1"/>
    <col min="4869" max="4869" width="13.5" customWidth="1"/>
    <col min="4870" max="4870" width="14" customWidth="1"/>
    <col min="4871" max="4871" width="36.1333333333333" customWidth="1"/>
    <col min="5122" max="5122" width="42.1333333333333" customWidth="1"/>
    <col min="5123" max="5123" width="12.3833333333333" customWidth="1"/>
    <col min="5124" max="5124" width="13.25" customWidth="1"/>
    <col min="5125" max="5125" width="13.5" customWidth="1"/>
    <col min="5126" max="5126" width="14" customWidth="1"/>
    <col min="5127" max="5127" width="36.1333333333333" customWidth="1"/>
    <col min="5378" max="5378" width="42.1333333333333" customWidth="1"/>
    <col min="5379" max="5379" width="12.3833333333333" customWidth="1"/>
    <col min="5380" max="5380" width="13.25" customWidth="1"/>
    <col min="5381" max="5381" width="13.5" customWidth="1"/>
    <col min="5382" max="5382" width="14" customWidth="1"/>
    <col min="5383" max="5383" width="36.1333333333333" customWidth="1"/>
    <col min="5634" max="5634" width="42.1333333333333" customWidth="1"/>
    <col min="5635" max="5635" width="12.3833333333333" customWidth="1"/>
    <col min="5636" max="5636" width="13.25" customWidth="1"/>
    <col min="5637" max="5637" width="13.5" customWidth="1"/>
    <col min="5638" max="5638" width="14" customWidth="1"/>
    <col min="5639" max="5639" width="36.1333333333333" customWidth="1"/>
    <col min="5890" max="5890" width="42.1333333333333" customWidth="1"/>
    <col min="5891" max="5891" width="12.3833333333333" customWidth="1"/>
    <col min="5892" max="5892" width="13.25" customWidth="1"/>
    <col min="5893" max="5893" width="13.5" customWidth="1"/>
    <col min="5894" max="5894" width="14" customWidth="1"/>
    <col min="5895" max="5895" width="36.1333333333333" customWidth="1"/>
    <col min="6146" max="6146" width="42.1333333333333" customWidth="1"/>
    <col min="6147" max="6147" width="12.3833333333333" customWidth="1"/>
    <col min="6148" max="6148" width="13.25" customWidth="1"/>
    <col min="6149" max="6149" width="13.5" customWidth="1"/>
    <col min="6150" max="6150" width="14" customWidth="1"/>
    <col min="6151" max="6151" width="36.1333333333333" customWidth="1"/>
    <col min="6402" max="6402" width="42.1333333333333" customWidth="1"/>
    <col min="6403" max="6403" width="12.3833333333333" customWidth="1"/>
    <col min="6404" max="6404" width="13.25" customWidth="1"/>
    <col min="6405" max="6405" width="13.5" customWidth="1"/>
    <col min="6406" max="6406" width="14" customWidth="1"/>
    <col min="6407" max="6407" width="36.1333333333333" customWidth="1"/>
    <col min="6658" max="6658" width="42.1333333333333" customWidth="1"/>
    <col min="6659" max="6659" width="12.3833333333333" customWidth="1"/>
    <col min="6660" max="6660" width="13.25" customWidth="1"/>
    <col min="6661" max="6661" width="13.5" customWidth="1"/>
    <col min="6662" max="6662" width="14" customWidth="1"/>
    <col min="6663" max="6663" width="36.1333333333333" customWidth="1"/>
    <col min="6914" max="6914" width="42.1333333333333" customWidth="1"/>
    <col min="6915" max="6915" width="12.3833333333333" customWidth="1"/>
    <col min="6916" max="6916" width="13.25" customWidth="1"/>
    <col min="6917" max="6917" width="13.5" customWidth="1"/>
    <col min="6918" max="6918" width="14" customWidth="1"/>
    <col min="6919" max="6919" width="36.1333333333333" customWidth="1"/>
    <col min="7170" max="7170" width="42.1333333333333" customWidth="1"/>
    <col min="7171" max="7171" width="12.3833333333333" customWidth="1"/>
    <col min="7172" max="7172" width="13.25" customWidth="1"/>
    <col min="7173" max="7173" width="13.5" customWidth="1"/>
    <col min="7174" max="7174" width="14" customWidth="1"/>
    <col min="7175" max="7175" width="36.1333333333333" customWidth="1"/>
    <col min="7426" max="7426" width="42.1333333333333" customWidth="1"/>
    <col min="7427" max="7427" width="12.3833333333333" customWidth="1"/>
    <col min="7428" max="7428" width="13.25" customWidth="1"/>
    <col min="7429" max="7429" width="13.5" customWidth="1"/>
    <col min="7430" max="7430" width="14" customWidth="1"/>
    <col min="7431" max="7431" width="36.1333333333333" customWidth="1"/>
    <col min="7682" max="7682" width="42.1333333333333" customWidth="1"/>
    <col min="7683" max="7683" width="12.3833333333333" customWidth="1"/>
    <col min="7684" max="7684" width="13.25" customWidth="1"/>
    <col min="7685" max="7685" width="13.5" customWidth="1"/>
    <col min="7686" max="7686" width="14" customWidth="1"/>
    <col min="7687" max="7687" width="36.1333333333333" customWidth="1"/>
    <col min="7938" max="7938" width="42.1333333333333" customWidth="1"/>
    <col min="7939" max="7939" width="12.3833333333333" customWidth="1"/>
    <col min="7940" max="7940" width="13.25" customWidth="1"/>
    <col min="7941" max="7941" width="13.5" customWidth="1"/>
    <col min="7942" max="7942" width="14" customWidth="1"/>
    <col min="7943" max="7943" width="36.1333333333333" customWidth="1"/>
    <col min="8194" max="8194" width="42.1333333333333" customWidth="1"/>
    <col min="8195" max="8195" width="12.3833333333333" customWidth="1"/>
    <col min="8196" max="8196" width="13.25" customWidth="1"/>
    <col min="8197" max="8197" width="13.5" customWidth="1"/>
    <col min="8198" max="8198" width="14" customWidth="1"/>
    <col min="8199" max="8199" width="36.1333333333333" customWidth="1"/>
    <col min="8450" max="8450" width="42.1333333333333" customWidth="1"/>
    <col min="8451" max="8451" width="12.3833333333333" customWidth="1"/>
    <col min="8452" max="8452" width="13.25" customWidth="1"/>
    <col min="8453" max="8453" width="13.5" customWidth="1"/>
    <col min="8454" max="8454" width="14" customWidth="1"/>
    <col min="8455" max="8455" width="36.1333333333333" customWidth="1"/>
    <col min="8706" max="8706" width="42.1333333333333" customWidth="1"/>
    <col min="8707" max="8707" width="12.3833333333333" customWidth="1"/>
    <col min="8708" max="8708" width="13.25" customWidth="1"/>
    <col min="8709" max="8709" width="13.5" customWidth="1"/>
    <col min="8710" max="8710" width="14" customWidth="1"/>
    <col min="8711" max="8711" width="36.1333333333333" customWidth="1"/>
    <col min="8962" max="8962" width="42.1333333333333" customWidth="1"/>
    <col min="8963" max="8963" width="12.3833333333333" customWidth="1"/>
    <col min="8964" max="8964" width="13.25" customWidth="1"/>
    <col min="8965" max="8965" width="13.5" customWidth="1"/>
    <col min="8966" max="8966" width="14" customWidth="1"/>
    <col min="8967" max="8967" width="36.1333333333333" customWidth="1"/>
    <col min="9218" max="9218" width="42.1333333333333" customWidth="1"/>
    <col min="9219" max="9219" width="12.3833333333333" customWidth="1"/>
    <col min="9220" max="9220" width="13.25" customWidth="1"/>
    <col min="9221" max="9221" width="13.5" customWidth="1"/>
    <col min="9222" max="9222" width="14" customWidth="1"/>
    <col min="9223" max="9223" width="36.1333333333333" customWidth="1"/>
    <col min="9474" max="9474" width="42.1333333333333" customWidth="1"/>
    <col min="9475" max="9475" width="12.3833333333333" customWidth="1"/>
    <col min="9476" max="9476" width="13.25" customWidth="1"/>
    <col min="9477" max="9477" width="13.5" customWidth="1"/>
    <col min="9478" max="9478" width="14" customWidth="1"/>
    <col min="9479" max="9479" width="36.1333333333333" customWidth="1"/>
    <col min="9730" max="9730" width="42.1333333333333" customWidth="1"/>
    <col min="9731" max="9731" width="12.3833333333333" customWidth="1"/>
    <col min="9732" max="9732" width="13.25" customWidth="1"/>
    <col min="9733" max="9733" width="13.5" customWidth="1"/>
    <col min="9734" max="9734" width="14" customWidth="1"/>
    <col min="9735" max="9735" width="36.1333333333333" customWidth="1"/>
    <col min="9986" max="9986" width="42.1333333333333" customWidth="1"/>
    <col min="9987" max="9987" width="12.3833333333333" customWidth="1"/>
    <col min="9988" max="9988" width="13.25" customWidth="1"/>
    <col min="9989" max="9989" width="13.5" customWidth="1"/>
    <col min="9990" max="9990" width="14" customWidth="1"/>
    <col min="9991" max="9991" width="36.1333333333333" customWidth="1"/>
    <col min="10242" max="10242" width="42.1333333333333" customWidth="1"/>
    <col min="10243" max="10243" width="12.3833333333333" customWidth="1"/>
    <col min="10244" max="10244" width="13.25" customWidth="1"/>
    <col min="10245" max="10245" width="13.5" customWidth="1"/>
    <col min="10246" max="10246" width="14" customWidth="1"/>
    <col min="10247" max="10247" width="36.1333333333333" customWidth="1"/>
    <col min="10498" max="10498" width="42.1333333333333" customWidth="1"/>
    <col min="10499" max="10499" width="12.3833333333333" customWidth="1"/>
    <col min="10500" max="10500" width="13.25" customWidth="1"/>
    <col min="10501" max="10501" width="13.5" customWidth="1"/>
    <col min="10502" max="10502" width="14" customWidth="1"/>
    <col min="10503" max="10503" width="36.1333333333333" customWidth="1"/>
    <col min="10754" max="10754" width="42.1333333333333" customWidth="1"/>
    <col min="10755" max="10755" width="12.3833333333333" customWidth="1"/>
    <col min="10756" max="10756" width="13.25" customWidth="1"/>
    <col min="10757" max="10757" width="13.5" customWidth="1"/>
    <col min="10758" max="10758" width="14" customWidth="1"/>
    <col min="10759" max="10759" width="36.1333333333333" customWidth="1"/>
    <col min="11010" max="11010" width="42.1333333333333" customWidth="1"/>
    <col min="11011" max="11011" width="12.3833333333333" customWidth="1"/>
    <col min="11012" max="11012" width="13.25" customWidth="1"/>
    <col min="11013" max="11013" width="13.5" customWidth="1"/>
    <col min="11014" max="11014" width="14" customWidth="1"/>
    <col min="11015" max="11015" width="36.1333333333333" customWidth="1"/>
    <col min="11266" max="11266" width="42.1333333333333" customWidth="1"/>
    <col min="11267" max="11267" width="12.3833333333333" customWidth="1"/>
    <col min="11268" max="11268" width="13.25" customWidth="1"/>
    <col min="11269" max="11269" width="13.5" customWidth="1"/>
    <col min="11270" max="11270" width="14" customWidth="1"/>
    <col min="11271" max="11271" width="36.1333333333333" customWidth="1"/>
    <col min="11522" max="11522" width="42.1333333333333" customWidth="1"/>
    <col min="11523" max="11523" width="12.3833333333333" customWidth="1"/>
    <col min="11524" max="11524" width="13.25" customWidth="1"/>
    <col min="11525" max="11525" width="13.5" customWidth="1"/>
    <col min="11526" max="11526" width="14" customWidth="1"/>
    <col min="11527" max="11527" width="36.1333333333333" customWidth="1"/>
    <col min="11778" max="11778" width="42.1333333333333" customWidth="1"/>
    <col min="11779" max="11779" width="12.3833333333333" customWidth="1"/>
    <col min="11780" max="11780" width="13.25" customWidth="1"/>
    <col min="11781" max="11781" width="13.5" customWidth="1"/>
    <col min="11782" max="11782" width="14" customWidth="1"/>
    <col min="11783" max="11783" width="36.1333333333333" customWidth="1"/>
    <col min="12034" max="12034" width="42.1333333333333" customWidth="1"/>
    <col min="12035" max="12035" width="12.3833333333333" customWidth="1"/>
    <col min="12036" max="12036" width="13.25" customWidth="1"/>
    <col min="12037" max="12037" width="13.5" customWidth="1"/>
    <col min="12038" max="12038" width="14" customWidth="1"/>
    <col min="12039" max="12039" width="36.1333333333333" customWidth="1"/>
    <col min="12290" max="12290" width="42.1333333333333" customWidth="1"/>
    <col min="12291" max="12291" width="12.3833333333333" customWidth="1"/>
    <col min="12292" max="12292" width="13.25" customWidth="1"/>
    <col min="12293" max="12293" width="13.5" customWidth="1"/>
    <col min="12294" max="12294" width="14" customWidth="1"/>
    <col min="12295" max="12295" width="36.1333333333333" customWidth="1"/>
    <col min="12546" max="12546" width="42.1333333333333" customWidth="1"/>
    <col min="12547" max="12547" width="12.3833333333333" customWidth="1"/>
    <col min="12548" max="12548" width="13.25" customWidth="1"/>
    <col min="12549" max="12549" width="13.5" customWidth="1"/>
    <col min="12550" max="12550" width="14" customWidth="1"/>
    <col min="12551" max="12551" width="36.1333333333333" customWidth="1"/>
    <col min="12802" max="12802" width="42.1333333333333" customWidth="1"/>
    <col min="12803" max="12803" width="12.3833333333333" customWidth="1"/>
    <col min="12804" max="12804" width="13.25" customWidth="1"/>
    <col min="12805" max="12805" width="13.5" customWidth="1"/>
    <col min="12806" max="12806" width="14" customWidth="1"/>
    <col min="12807" max="12807" width="36.1333333333333" customWidth="1"/>
    <col min="13058" max="13058" width="42.1333333333333" customWidth="1"/>
    <col min="13059" max="13059" width="12.3833333333333" customWidth="1"/>
    <col min="13060" max="13060" width="13.25" customWidth="1"/>
    <col min="13061" max="13061" width="13.5" customWidth="1"/>
    <col min="13062" max="13062" width="14" customWidth="1"/>
    <col min="13063" max="13063" width="36.1333333333333" customWidth="1"/>
    <col min="13314" max="13314" width="42.1333333333333" customWidth="1"/>
    <col min="13315" max="13315" width="12.3833333333333" customWidth="1"/>
    <col min="13316" max="13316" width="13.25" customWidth="1"/>
    <col min="13317" max="13317" width="13.5" customWidth="1"/>
    <col min="13318" max="13318" width="14" customWidth="1"/>
    <col min="13319" max="13319" width="36.1333333333333" customWidth="1"/>
    <col min="13570" max="13570" width="42.1333333333333" customWidth="1"/>
    <col min="13571" max="13571" width="12.3833333333333" customWidth="1"/>
    <col min="13572" max="13572" width="13.25" customWidth="1"/>
    <col min="13573" max="13573" width="13.5" customWidth="1"/>
    <col min="13574" max="13574" width="14" customWidth="1"/>
    <col min="13575" max="13575" width="36.1333333333333" customWidth="1"/>
    <col min="13826" max="13826" width="42.1333333333333" customWidth="1"/>
    <col min="13827" max="13827" width="12.3833333333333" customWidth="1"/>
    <col min="13828" max="13828" width="13.25" customWidth="1"/>
    <col min="13829" max="13829" width="13.5" customWidth="1"/>
    <col min="13830" max="13830" width="14" customWidth="1"/>
    <col min="13831" max="13831" width="36.1333333333333" customWidth="1"/>
    <col min="14082" max="14082" width="42.1333333333333" customWidth="1"/>
    <col min="14083" max="14083" width="12.3833333333333" customWidth="1"/>
    <col min="14084" max="14084" width="13.25" customWidth="1"/>
    <col min="14085" max="14085" width="13.5" customWidth="1"/>
    <col min="14086" max="14086" width="14" customWidth="1"/>
    <col min="14087" max="14087" width="36.1333333333333" customWidth="1"/>
    <col min="14338" max="14338" width="42.1333333333333" customWidth="1"/>
    <col min="14339" max="14339" width="12.3833333333333" customWidth="1"/>
    <col min="14340" max="14340" width="13.25" customWidth="1"/>
    <col min="14341" max="14341" width="13.5" customWidth="1"/>
    <col min="14342" max="14342" width="14" customWidth="1"/>
    <col min="14343" max="14343" width="36.1333333333333" customWidth="1"/>
    <col min="14594" max="14594" width="42.1333333333333" customWidth="1"/>
    <col min="14595" max="14595" width="12.3833333333333" customWidth="1"/>
    <col min="14596" max="14596" width="13.25" customWidth="1"/>
    <col min="14597" max="14597" width="13.5" customWidth="1"/>
    <col min="14598" max="14598" width="14" customWidth="1"/>
    <col min="14599" max="14599" width="36.1333333333333" customWidth="1"/>
    <col min="14850" max="14850" width="42.1333333333333" customWidth="1"/>
    <col min="14851" max="14851" width="12.3833333333333" customWidth="1"/>
    <col min="14852" max="14852" width="13.25" customWidth="1"/>
    <col min="14853" max="14853" width="13.5" customWidth="1"/>
    <col min="14854" max="14854" width="14" customWidth="1"/>
    <col min="14855" max="14855" width="36.1333333333333" customWidth="1"/>
    <col min="15106" max="15106" width="42.1333333333333" customWidth="1"/>
    <col min="15107" max="15107" width="12.3833333333333" customWidth="1"/>
    <col min="15108" max="15108" width="13.25" customWidth="1"/>
    <col min="15109" max="15109" width="13.5" customWidth="1"/>
    <col min="15110" max="15110" width="14" customWidth="1"/>
    <col min="15111" max="15111" width="36.1333333333333" customWidth="1"/>
    <col min="15362" max="15362" width="42.1333333333333" customWidth="1"/>
    <col min="15363" max="15363" width="12.3833333333333" customWidth="1"/>
    <col min="15364" max="15364" width="13.25" customWidth="1"/>
    <col min="15365" max="15365" width="13.5" customWidth="1"/>
    <col min="15366" max="15366" width="14" customWidth="1"/>
    <col min="15367" max="15367" width="36.1333333333333" customWidth="1"/>
    <col min="15618" max="15618" width="42.1333333333333" customWidth="1"/>
    <col min="15619" max="15619" width="12.3833333333333" customWidth="1"/>
    <col min="15620" max="15620" width="13.25" customWidth="1"/>
    <col min="15621" max="15621" width="13.5" customWidth="1"/>
    <col min="15622" max="15622" width="14" customWidth="1"/>
    <col min="15623" max="15623" width="36.1333333333333" customWidth="1"/>
    <col min="15874" max="15874" width="42.1333333333333" customWidth="1"/>
    <col min="15875" max="15875" width="12.3833333333333" customWidth="1"/>
    <col min="15876" max="15876" width="13.25" customWidth="1"/>
    <col min="15877" max="15877" width="13.5" customWidth="1"/>
    <col min="15878" max="15878" width="14" customWidth="1"/>
    <col min="15879" max="15879" width="36.1333333333333" customWidth="1"/>
    <col min="16130" max="16130" width="42.1333333333333" customWidth="1"/>
    <col min="16131" max="16131" width="12.3833333333333" customWidth="1"/>
    <col min="16132" max="16132" width="13.25" customWidth="1"/>
    <col min="16133" max="16133" width="13.5" customWidth="1"/>
    <col min="16134" max="16134" width="14" customWidth="1"/>
    <col min="16135" max="16135" width="36.1333333333333" customWidth="1"/>
  </cols>
  <sheetData>
    <row r="1" ht="30" customHeight="1" spans="1:7">
      <c r="A1" s="1" t="s">
        <v>69</v>
      </c>
      <c r="B1" s="2"/>
      <c r="C1" s="3"/>
      <c r="D1" s="3"/>
      <c r="E1" s="3"/>
      <c r="F1" s="3"/>
      <c r="G1" s="3"/>
    </row>
    <row r="2" ht="45" customHeight="1" spans="1:7">
      <c r="A2" s="4" t="s">
        <v>1</v>
      </c>
      <c r="B2" s="4" t="s">
        <v>70</v>
      </c>
      <c r="C2" s="4" t="s">
        <v>17</v>
      </c>
      <c r="D2" s="4" t="s">
        <v>18</v>
      </c>
      <c r="E2" s="4" t="s">
        <v>71</v>
      </c>
      <c r="F2" s="4" t="s">
        <v>72</v>
      </c>
      <c r="G2" s="4" t="s">
        <v>4</v>
      </c>
    </row>
    <row r="3" ht="39.95" customHeight="1" spans="1:7">
      <c r="A3" s="4">
        <v>1</v>
      </c>
      <c r="B3" s="5" t="s">
        <v>73</v>
      </c>
      <c r="C3" s="6">
        <v>2</v>
      </c>
      <c r="D3" s="6" t="s">
        <v>62</v>
      </c>
      <c r="E3" s="6">
        <v>14000</v>
      </c>
      <c r="F3" s="7">
        <f>E3*C3</f>
        <v>28000</v>
      </c>
      <c r="G3" s="8"/>
    </row>
    <row r="4" ht="41.1" customHeight="1" spans="1:7">
      <c r="A4" s="4">
        <v>2</v>
      </c>
      <c r="B4" s="5" t="s">
        <v>74</v>
      </c>
      <c r="C4" s="6">
        <v>7</v>
      </c>
      <c r="D4" s="6" t="s">
        <v>62</v>
      </c>
      <c r="E4" s="6">
        <v>3510</v>
      </c>
      <c r="F4" s="7">
        <f>E4*C4</f>
        <v>24570</v>
      </c>
      <c r="G4" s="8"/>
    </row>
    <row r="5" ht="39" customHeight="1" spans="1:7">
      <c r="A5" s="4">
        <v>3</v>
      </c>
      <c r="B5" s="5" t="s">
        <v>75</v>
      </c>
      <c r="C5" s="6">
        <v>1</v>
      </c>
      <c r="D5" s="6" t="s">
        <v>62</v>
      </c>
      <c r="E5" s="6">
        <v>11500</v>
      </c>
      <c r="F5" s="7">
        <f>E5*C5</f>
        <v>11500</v>
      </c>
      <c r="G5" s="8"/>
    </row>
    <row r="6" ht="30" customHeight="1" spans="1:7">
      <c r="A6" s="4">
        <v>4</v>
      </c>
      <c r="B6" s="5" t="s">
        <v>76</v>
      </c>
      <c r="C6" s="6">
        <v>30</v>
      </c>
      <c r="D6" s="6" t="s">
        <v>77</v>
      </c>
      <c r="E6" s="6">
        <v>150</v>
      </c>
      <c r="F6" s="7">
        <f t="shared" ref="F6:F65" si="0">E6*C6</f>
        <v>4500</v>
      </c>
      <c r="G6" s="8"/>
    </row>
    <row r="7" ht="30" customHeight="1" spans="1:7">
      <c r="A7" s="4">
        <v>5</v>
      </c>
      <c r="B7" s="5" t="s">
        <v>78</v>
      </c>
      <c r="C7" s="6">
        <v>500</v>
      </c>
      <c r="D7" s="6" t="s">
        <v>29</v>
      </c>
      <c r="E7" s="6">
        <v>6</v>
      </c>
      <c r="F7" s="7">
        <f t="shared" si="0"/>
        <v>3000</v>
      </c>
      <c r="G7" s="9" t="s">
        <v>79</v>
      </c>
    </row>
    <row r="8" ht="30" customHeight="1" spans="1:7">
      <c r="A8" s="4">
        <v>6</v>
      </c>
      <c r="B8" s="5" t="s">
        <v>80</v>
      </c>
      <c r="C8" s="6">
        <v>1</v>
      </c>
      <c r="D8" s="6" t="s">
        <v>62</v>
      </c>
      <c r="E8" s="6">
        <v>2650</v>
      </c>
      <c r="F8" s="7">
        <f t="shared" si="0"/>
        <v>2650</v>
      </c>
      <c r="G8" s="10"/>
    </row>
    <row r="9" ht="30" customHeight="1" spans="1:7">
      <c r="A9" s="4">
        <v>7</v>
      </c>
      <c r="B9" s="5" t="s">
        <v>81</v>
      </c>
      <c r="C9" s="5">
        <v>3</v>
      </c>
      <c r="D9" s="5" t="s">
        <v>62</v>
      </c>
      <c r="E9" s="5">
        <v>799</v>
      </c>
      <c r="F9" s="7">
        <f t="shared" si="0"/>
        <v>2397</v>
      </c>
      <c r="G9" s="10"/>
    </row>
    <row r="10" ht="39.95" customHeight="1" spans="1:7">
      <c r="A10" s="4">
        <v>8</v>
      </c>
      <c r="B10" s="5" t="s">
        <v>82</v>
      </c>
      <c r="C10" s="6">
        <v>1</v>
      </c>
      <c r="D10" s="6" t="s">
        <v>62</v>
      </c>
      <c r="E10" s="6">
        <v>1270</v>
      </c>
      <c r="F10" s="7">
        <f t="shared" si="0"/>
        <v>1270</v>
      </c>
      <c r="G10" s="10"/>
    </row>
    <row r="11" ht="30" customHeight="1" spans="1:7">
      <c r="A11" s="4">
        <v>9</v>
      </c>
      <c r="B11" s="5" t="s">
        <v>83</v>
      </c>
      <c r="C11" s="6">
        <v>2</v>
      </c>
      <c r="D11" s="6" t="s">
        <v>62</v>
      </c>
      <c r="E11" s="6">
        <v>520</v>
      </c>
      <c r="F11" s="7">
        <f t="shared" si="0"/>
        <v>1040</v>
      </c>
      <c r="G11" s="10"/>
    </row>
    <row r="12" ht="30" customHeight="1" spans="1:7">
      <c r="A12" s="4">
        <v>10</v>
      </c>
      <c r="B12" s="5" t="s">
        <v>84</v>
      </c>
      <c r="C12" s="6">
        <v>2</v>
      </c>
      <c r="D12" s="6" t="s">
        <v>62</v>
      </c>
      <c r="E12" s="6">
        <v>295</v>
      </c>
      <c r="F12" s="7">
        <f t="shared" si="0"/>
        <v>590</v>
      </c>
      <c r="G12" s="10"/>
    </row>
    <row r="13" ht="30" customHeight="1" spans="1:7">
      <c r="A13" s="4">
        <v>11</v>
      </c>
      <c r="B13" s="5" t="s">
        <v>85</v>
      </c>
      <c r="C13" s="6">
        <v>2</v>
      </c>
      <c r="D13" s="6" t="s">
        <v>65</v>
      </c>
      <c r="E13" s="6">
        <v>280</v>
      </c>
      <c r="F13" s="7">
        <f t="shared" si="0"/>
        <v>560</v>
      </c>
      <c r="G13" s="10"/>
    </row>
    <row r="14" ht="30" customHeight="1" spans="1:7">
      <c r="A14" s="4">
        <v>12</v>
      </c>
      <c r="B14" s="5" t="s">
        <v>86</v>
      </c>
      <c r="C14" s="6">
        <v>10</v>
      </c>
      <c r="D14" s="6" t="s">
        <v>65</v>
      </c>
      <c r="E14" s="6">
        <v>55</v>
      </c>
      <c r="F14" s="7">
        <f t="shared" si="0"/>
        <v>550</v>
      </c>
      <c r="G14" s="10"/>
    </row>
    <row r="15" ht="30" customHeight="1" spans="1:7">
      <c r="A15" s="4">
        <v>13</v>
      </c>
      <c r="B15" s="5" t="s">
        <v>87</v>
      </c>
      <c r="C15" s="6">
        <v>50</v>
      </c>
      <c r="D15" s="6" t="s">
        <v>88</v>
      </c>
      <c r="E15" s="6">
        <v>10.8</v>
      </c>
      <c r="F15" s="7">
        <f t="shared" si="0"/>
        <v>540</v>
      </c>
      <c r="G15" s="10"/>
    </row>
    <row r="16" ht="30" customHeight="1" spans="1:7">
      <c r="A16" s="4">
        <v>14</v>
      </c>
      <c r="B16" s="5" t="s">
        <v>89</v>
      </c>
      <c r="C16" s="6">
        <v>10</v>
      </c>
      <c r="D16" s="6" t="s">
        <v>65</v>
      </c>
      <c r="E16" s="6">
        <v>45</v>
      </c>
      <c r="F16" s="7">
        <f t="shared" si="0"/>
        <v>450</v>
      </c>
      <c r="G16" s="10"/>
    </row>
    <row r="17" ht="30" customHeight="1" spans="1:7">
      <c r="A17" s="4">
        <v>15</v>
      </c>
      <c r="B17" s="5" t="s">
        <v>90</v>
      </c>
      <c r="C17" s="6">
        <v>10</v>
      </c>
      <c r="D17" s="6" t="s">
        <v>65</v>
      </c>
      <c r="E17" s="6">
        <v>40</v>
      </c>
      <c r="F17" s="7">
        <f t="shared" si="0"/>
        <v>400</v>
      </c>
      <c r="G17" s="10"/>
    </row>
    <row r="18" ht="30" customHeight="1" spans="1:7">
      <c r="A18" s="4">
        <v>16</v>
      </c>
      <c r="B18" s="5" t="s">
        <v>91</v>
      </c>
      <c r="C18" s="6">
        <v>40</v>
      </c>
      <c r="D18" s="6" t="s">
        <v>88</v>
      </c>
      <c r="E18" s="6">
        <v>8.5</v>
      </c>
      <c r="F18" s="7">
        <f t="shared" si="0"/>
        <v>340</v>
      </c>
      <c r="G18" s="10"/>
    </row>
    <row r="19" ht="39.95" customHeight="1" spans="1:7">
      <c r="A19" s="4">
        <v>17</v>
      </c>
      <c r="B19" s="5" t="s">
        <v>92</v>
      </c>
      <c r="C19" s="5">
        <v>1</v>
      </c>
      <c r="D19" s="5" t="s">
        <v>62</v>
      </c>
      <c r="E19" s="5">
        <v>339</v>
      </c>
      <c r="F19" s="7">
        <f t="shared" si="0"/>
        <v>339</v>
      </c>
      <c r="G19" s="10"/>
    </row>
    <row r="20" ht="30" customHeight="1" spans="1:7">
      <c r="A20" s="4">
        <v>18</v>
      </c>
      <c r="B20" s="5" t="s">
        <v>93</v>
      </c>
      <c r="C20" s="6">
        <v>30</v>
      </c>
      <c r="D20" s="6" t="s">
        <v>94</v>
      </c>
      <c r="E20" s="6">
        <v>8.5</v>
      </c>
      <c r="F20" s="7">
        <f t="shared" si="0"/>
        <v>255</v>
      </c>
      <c r="G20" s="10"/>
    </row>
    <row r="21" ht="30" customHeight="1" spans="1:7">
      <c r="A21" s="4">
        <v>19</v>
      </c>
      <c r="B21" s="5" t="s">
        <v>95</v>
      </c>
      <c r="C21" s="6">
        <v>20</v>
      </c>
      <c r="D21" s="6" t="s">
        <v>96</v>
      </c>
      <c r="E21" s="6">
        <v>12.5</v>
      </c>
      <c r="F21" s="7">
        <f t="shared" si="0"/>
        <v>250</v>
      </c>
      <c r="G21" s="10"/>
    </row>
    <row r="22" ht="30" customHeight="1" spans="1:7">
      <c r="A22" s="4">
        <v>20</v>
      </c>
      <c r="B22" s="5" t="s">
        <v>97</v>
      </c>
      <c r="C22" s="6">
        <v>15</v>
      </c>
      <c r="D22" s="6" t="s">
        <v>65</v>
      </c>
      <c r="E22" s="6">
        <v>16</v>
      </c>
      <c r="F22" s="7">
        <f t="shared" si="0"/>
        <v>240</v>
      </c>
      <c r="G22" s="10"/>
    </row>
    <row r="23" ht="30" customHeight="1" spans="1:7">
      <c r="A23" s="4">
        <v>21</v>
      </c>
      <c r="B23" s="5" t="s">
        <v>98</v>
      </c>
      <c r="C23" s="6">
        <v>30</v>
      </c>
      <c r="D23" s="6" t="s">
        <v>99</v>
      </c>
      <c r="E23" s="6">
        <v>8</v>
      </c>
      <c r="F23" s="7">
        <f t="shared" si="0"/>
        <v>240</v>
      </c>
      <c r="G23" s="10"/>
    </row>
    <row r="24" ht="38.1" customHeight="1" spans="1:7">
      <c r="A24" s="4">
        <v>22</v>
      </c>
      <c r="B24" s="5" t="s">
        <v>100</v>
      </c>
      <c r="C24" s="5">
        <v>1</v>
      </c>
      <c r="D24" s="5" t="s">
        <v>65</v>
      </c>
      <c r="E24" s="5">
        <v>236</v>
      </c>
      <c r="F24" s="7">
        <f t="shared" si="0"/>
        <v>236</v>
      </c>
      <c r="G24" s="10"/>
    </row>
    <row r="25" ht="30" customHeight="1" spans="1:7">
      <c r="A25" s="4">
        <v>23</v>
      </c>
      <c r="B25" s="5" t="s">
        <v>101</v>
      </c>
      <c r="C25" s="6">
        <v>1</v>
      </c>
      <c r="D25" s="6" t="s">
        <v>65</v>
      </c>
      <c r="E25" s="6">
        <v>235</v>
      </c>
      <c r="F25" s="7">
        <f t="shared" si="0"/>
        <v>235</v>
      </c>
      <c r="G25" s="10"/>
    </row>
    <row r="26" ht="30" customHeight="1" spans="1:7">
      <c r="A26" s="4">
        <v>24</v>
      </c>
      <c r="B26" s="5" t="s">
        <v>102</v>
      </c>
      <c r="C26" s="6">
        <v>200</v>
      </c>
      <c r="D26" s="6" t="s">
        <v>88</v>
      </c>
      <c r="E26" s="6">
        <v>1</v>
      </c>
      <c r="F26" s="7">
        <f t="shared" si="0"/>
        <v>200</v>
      </c>
      <c r="G26" s="10"/>
    </row>
    <row r="27" ht="30" customHeight="1" spans="1:7">
      <c r="A27" s="4">
        <v>25</v>
      </c>
      <c r="B27" s="5" t="s">
        <v>103</v>
      </c>
      <c r="C27" s="6">
        <v>20</v>
      </c>
      <c r="D27" s="6" t="s">
        <v>88</v>
      </c>
      <c r="E27" s="6">
        <v>10</v>
      </c>
      <c r="F27" s="7">
        <f t="shared" si="0"/>
        <v>200</v>
      </c>
      <c r="G27" s="10"/>
    </row>
    <row r="28" ht="30" customHeight="1" spans="1:7">
      <c r="A28" s="4">
        <v>26</v>
      </c>
      <c r="B28" s="5" t="s">
        <v>104</v>
      </c>
      <c r="C28" s="6">
        <v>10</v>
      </c>
      <c r="D28" s="6" t="s">
        <v>65</v>
      </c>
      <c r="E28" s="6">
        <v>18.5</v>
      </c>
      <c r="F28" s="7">
        <f t="shared" si="0"/>
        <v>185</v>
      </c>
      <c r="G28" s="10"/>
    </row>
    <row r="29" ht="30" customHeight="1" spans="1:7">
      <c r="A29" s="4">
        <v>27</v>
      </c>
      <c r="B29" s="5" t="s">
        <v>105</v>
      </c>
      <c r="C29" s="6">
        <v>10</v>
      </c>
      <c r="D29" s="6" t="s">
        <v>106</v>
      </c>
      <c r="E29" s="6">
        <v>15</v>
      </c>
      <c r="F29" s="7">
        <f t="shared" si="0"/>
        <v>150</v>
      </c>
      <c r="G29" s="10"/>
    </row>
    <row r="30" ht="30" customHeight="1" spans="1:7">
      <c r="A30" s="4">
        <v>28</v>
      </c>
      <c r="B30" s="5" t="s">
        <v>107</v>
      </c>
      <c r="C30" s="6">
        <v>15</v>
      </c>
      <c r="D30" s="6" t="s">
        <v>65</v>
      </c>
      <c r="E30" s="6">
        <v>9</v>
      </c>
      <c r="F30" s="7">
        <f t="shared" si="0"/>
        <v>135</v>
      </c>
      <c r="G30" s="10"/>
    </row>
    <row r="31" ht="30" customHeight="1" spans="1:7">
      <c r="A31" s="4">
        <v>29</v>
      </c>
      <c r="B31" s="5" t="s">
        <v>108</v>
      </c>
      <c r="C31" s="6">
        <v>40</v>
      </c>
      <c r="D31" s="6" t="s">
        <v>65</v>
      </c>
      <c r="E31" s="6">
        <v>3.2</v>
      </c>
      <c r="F31" s="7">
        <f t="shared" si="0"/>
        <v>128</v>
      </c>
      <c r="G31" s="10"/>
    </row>
    <row r="32" ht="56.1" customHeight="1" spans="1:7">
      <c r="A32" s="4">
        <v>30</v>
      </c>
      <c r="B32" s="5" t="s">
        <v>109</v>
      </c>
      <c r="C32" s="5">
        <v>2</v>
      </c>
      <c r="D32" s="5" t="s">
        <v>65</v>
      </c>
      <c r="E32" s="5">
        <v>60</v>
      </c>
      <c r="F32" s="7">
        <f t="shared" si="0"/>
        <v>120</v>
      </c>
      <c r="G32" s="10"/>
    </row>
    <row r="33" ht="30" customHeight="1" spans="1:7">
      <c r="A33" s="4">
        <v>31</v>
      </c>
      <c r="B33" s="5" t="s">
        <v>110</v>
      </c>
      <c r="C33" s="6">
        <v>20</v>
      </c>
      <c r="D33" s="6" t="s">
        <v>88</v>
      </c>
      <c r="E33" s="6">
        <v>5</v>
      </c>
      <c r="F33" s="7">
        <f t="shared" si="0"/>
        <v>100</v>
      </c>
      <c r="G33" s="10"/>
    </row>
    <row r="34" ht="30" customHeight="1" spans="1:7">
      <c r="A34" s="4">
        <v>32</v>
      </c>
      <c r="B34" s="5" t="s">
        <v>111</v>
      </c>
      <c r="C34" s="6">
        <v>20</v>
      </c>
      <c r="D34" s="6" t="s">
        <v>112</v>
      </c>
      <c r="E34" s="6">
        <v>5</v>
      </c>
      <c r="F34" s="7">
        <f t="shared" si="0"/>
        <v>100</v>
      </c>
      <c r="G34" s="10"/>
    </row>
    <row r="35" ht="30" customHeight="1" spans="1:7">
      <c r="A35" s="4">
        <v>33</v>
      </c>
      <c r="B35" s="5" t="s">
        <v>113</v>
      </c>
      <c r="C35" s="6">
        <v>12</v>
      </c>
      <c r="D35" s="6" t="s">
        <v>65</v>
      </c>
      <c r="E35" s="6">
        <v>8</v>
      </c>
      <c r="F35" s="7">
        <f t="shared" si="0"/>
        <v>96</v>
      </c>
      <c r="G35" s="10"/>
    </row>
    <row r="36" ht="30" customHeight="1" spans="1:7">
      <c r="A36" s="4">
        <v>34</v>
      </c>
      <c r="B36" s="5" t="s">
        <v>114</v>
      </c>
      <c r="C36" s="6">
        <v>12</v>
      </c>
      <c r="D36" s="6" t="s">
        <v>65</v>
      </c>
      <c r="E36" s="6">
        <v>7.5</v>
      </c>
      <c r="F36" s="7">
        <f t="shared" si="0"/>
        <v>90</v>
      </c>
      <c r="G36" s="10"/>
    </row>
    <row r="37" ht="30" customHeight="1" spans="1:7">
      <c r="A37" s="4">
        <v>35</v>
      </c>
      <c r="B37" s="5" t="s">
        <v>115</v>
      </c>
      <c r="C37" s="5">
        <v>1</v>
      </c>
      <c r="D37" s="5" t="s">
        <v>65</v>
      </c>
      <c r="E37" s="5">
        <v>85</v>
      </c>
      <c r="F37" s="7">
        <f t="shared" si="0"/>
        <v>85</v>
      </c>
      <c r="G37" s="10"/>
    </row>
    <row r="38" ht="30" customHeight="1" spans="1:7">
      <c r="A38" s="4">
        <v>36</v>
      </c>
      <c r="B38" s="5" t="s">
        <v>116</v>
      </c>
      <c r="C38" s="6">
        <v>10</v>
      </c>
      <c r="D38" s="6" t="s">
        <v>88</v>
      </c>
      <c r="E38" s="6">
        <v>8</v>
      </c>
      <c r="F38" s="7">
        <f t="shared" si="0"/>
        <v>80</v>
      </c>
      <c r="G38" s="10"/>
    </row>
    <row r="39" ht="30" customHeight="1" spans="1:7">
      <c r="A39" s="4">
        <v>37</v>
      </c>
      <c r="B39" s="5" t="s">
        <v>117</v>
      </c>
      <c r="C39" s="6">
        <v>10</v>
      </c>
      <c r="D39" s="6" t="s">
        <v>99</v>
      </c>
      <c r="E39" s="6">
        <v>8</v>
      </c>
      <c r="F39" s="7">
        <f t="shared" si="0"/>
        <v>80</v>
      </c>
      <c r="G39" s="10"/>
    </row>
    <row r="40" ht="30" customHeight="1" spans="1:7">
      <c r="A40" s="4">
        <v>38</v>
      </c>
      <c r="B40" s="5" t="s">
        <v>118</v>
      </c>
      <c r="C40" s="6">
        <v>10</v>
      </c>
      <c r="D40" s="6" t="s">
        <v>65</v>
      </c>
      <c r="E40" s="6">
        <v>7.5</v>
      </c>
      <c r="F40" s="7">
        <f t="shared" si="0"/>
        <v>75</v>
      </c>
      <c r="G40" s="10"/>
    </row>
    <row r="41" ht="30" customHeight="1" spans="1:7">
      <c r="A41" s="4">
        <v>39</v>
      </c>
      <c r="B41" s="5" t="s">
        <v>119</v>
      </c>
      <c r="C41" s="6">
        <v>6</v>
      </c>
      <c r="D41" s="6" t="s">
        <v>99</v>
      </c>
      <c r="E41" s="6">
        <v>12</v>
      </c>
      <c r="F41" s="7">
        <f t="shared" si="0"/>
        <v>72</v>
      </c>
      <c r="G41" s="10"/>
    </row>
    <row r="42" ht="30" customHeight="1" spans="1:7">
      <c r="A42" s="4">
        <v>40</v>
      </c>
      <c r="B42" s="5" t="s">
        <v>120</v>
      </c>
      <c r="C42" s="6">
        <v>10</v>
      </c>
      <c r="D42" s="6" t="s">
        <v>65</v>
      </c>
      <c r="E42" s="6">
        <v>6.5</v>
      </c>
      <c r="F42" s="7">
        <f t="shared" si="0"/>
        <v>65</v>
      </c>
      <c r="G42" s="10"/>
    </row>
    <row r="43" ht="30" customHeight="1" spans="1:7">
      <c r="A43" s="4">
        <v>41</v>
      </c>
      <c r="B43" s="5" t="s">
        <v>121</v>
      </c>
      <c r="C43" s="6">
        <v>10</v>
      </c>
      <c r="D43" s="6" t="s">
        <v>122</v>
      </c>
      <c r="E43" s="6">
        <v>6.5</v>
      </c>
      <c r="F43" s="7">
        <f t="shared" si="0"/>
        <v>65</v>
      </c>
      <c r="G43" s="10"/>
    </row>
    <row r="44" ht="30" customHeight="1" spans="1:7">
      <c r="A44" s="4">
        <v>42</v>
      </c>
      <c r="B44" s="5" t="s">
        <v>123</v>
      </c>
      <c r="C44" s="6">
        <v>8</v>
      </c>
      <c r="D44" s="6" t="s">
        <v>99</v>
      </c>
      <c r="E44" s="6">
        <v>8</v>
      </c>
      <c r="F44" s="7">
        <f t="shared" si="0"/>
        <v>64</v>
      </c>
      <c r="G44" s="10"/>
    </row>
    <row r="45" ht="30" customHeight="1" spans="1:7">
      <c r="A45" s="4">
        <v>43</v>
      </c>
      <c r="B45" s="5" t="s">
        <v>124</v>
      </c>
      <c r="C45" s="6">
        <v>30</v>
      </c>
      <c r="D45" s="6" t="s">
        <v>65</v>
      </c>
      <c r="E45" s="6">
        <v>2</v>
      </c>
      <c r="F45" s="7">
        <f t="shared" si="0"/>
        <v>60</v>
      </c>
      <c r="G45" s="10"/>
    </row>
    <row r="46" ht="30" customHeight="1" spans="1:7">
      <c r="A46" s="4">
        <v>44</v>
      </c>
      <c r="B46" s="5" t="s">
        <v>125</v>
      </c>
      <c r="C46" s="6">
        <v>10</v>
      </c>
      <c r="D46" s="6" t="s">
        <v>126</v>
      </c>
      <c r="E46" s="6">
        <v>6</v>
      </c>
      <c r="F46" s="7">
        <f t="shared" si="0"/>
        <v>60</v>
      </c>
      <c r="G46" s="10"/>
    </row>
    <row r="47" ht="30" customHeight="1" spans="1:7">
      <c r="A47" s="4">
        <v>45</v>
      </c>
      <c r="B47" s="5" t="s">
        <v>127</v>
      </c>
      <c r="C47" s="6">
        <v>10</v>
      </c>
      <c r="D47" s="6" t="s">
        <v>65</v>
      </c>
      <c r="E47" s="6">
        <v>5.5</v>
      </c>
      <c r="F47" s="7">
        <f t="shared" si="0"/>
        <v>55</v>
      </c>
      <c r="G47" s="10"/>
    </row>
    <row r="48" ht="30" customHeight="1" spans="1:7">
      <c r="A48" s="4">
        <v>46</v>
      </c>
      <c r="B48" s="5" t="s">
        <v>128</v>
      </c>
      <c r="C48" s="6">
        <v>5</v>
      </c>
      <c r="D48" s="6" t="s">
        <v>88</v>
      </c>
      <c r="E48" s="6">
        <v>10.8</v>
      </c>
      <c r="F48" s="7">
        <f t="shared" si="0"/>
        <v>54</v>
      </c>
      <c r="G48" s="10"/>
    </row>
    <row r="49" ht="30" customHeight="1" spans="1:7">
      <c r="A49" s="4">
        <v>47</v>
      </c>
      <c r="B49" s="5" t="s">
        <v>129</v>
      </c>
      <c r="C49" s="6">
        <v>50</v>
      </c>
      <c r="D49" s="6" t="s">
        <v>88</v>
      </c>
      <c r="E49" s="6">
        <v>0.8</v>
      </c>
      <c r="F49" s="7">
        <f t="shared" si="0"/>
        <v>40</v>
      </c>
      <c r="G49" s="10"/>
    </row>
    <row r="50" ht="30" customHeight="1" spans="1:7">
      <c r="A50" s="4">
        <v>48</v>
      </c>
      <c r="B50" s="5" t="s">
        <v>130</v>
      </c>
      <c r="C50" s="6">
        <v>20</v>
      </c>
      <c r="D50" s="6" t="s">
        <v>99</v>
      </c>
      <c r="E50" s="6">
        <v>2</v>
      </c>
      <c r="F50" s="7">
        <f t="shared" si="0"/>
        <v>40</v>
      </c>
      <c r="G50" s="10"/>
    </row>
    <row r="51" ht="30" customHeight="1" spans="1:7">
      <c r="A51" s="4">
        <v>49</v>
      </c>
      <c r="B51" s="5" t="s">
        <v>131</v>
      </c>
      <c r="C51" s="6">
        <v>10</v>
      </c>
      <c r="D51" s="6" t="s">
        <v>65</v>
      </c>
      <c r="E51" s="6">
        <v>3.5</v>
      </c>
      <c r="F51" s="7">
        <f t="shared" si="0"/>
        <v>35</v>
      </c>
      <c r="G51" s="10"/>
    </row>
    <row r="52" ht="30" customHeight="1" spans="1:7">
      <c r="A52" s="4">
        <v>50</v>
      </c>
      <c r="B52" s="5" t="s">
        <v>132</v>
      </c>
      <c r="C52" s="6">
        <v>10</v>
      </c>
      <c r="D52" s="6" t="s">
        <v>65</v>
      </c>
      <c r="E52" s="6">
        <v>3</v>
      </c>
      <c r="F52" s="7">
        <f t="shared" si="0"/>
        <v>30</v>
      </c>
      <c r="G52" s="10"/>
    </row>
    <row r="53" ht="30" customHeight="1" spans="1:7">
      <c r="A53" s="4">
        <v>51</v>
      </c>
      <c r="B53" s="5" t="s">
        <v>133</v>
      </c>
      <c r="C53" s="6">
        <v>20</v>
      </c>
      <c r="D53" s="6" t="s">
        <v>65</v>
      </c>
      <c r="E53" s="6">
        <v>1.5</v>
      </c>
      <c r="F53" s="7">
        <f t="shared" si="0"/>
        <v>30</v>
      </c>
      <c r="G53" s="10"/>
    </row>
    <row r="54" ht="30" customHeight="1" spans="1:7">
      <c r="A54" s="4">
        <v>52</v>
      </c>
      <c r="B54" s="5" t="s">
        <v>134</v>
      </c>
      <c r="C54" s="6">
        <v>3</v>
      </c>
      <c r="D54" s="6" t="s">
        <v>88</v>
      </c>
      <c r="E54" s="6">
        <v>10</v>
      </c>
      <c r="F54" s="7">
        <f t="shared" si="0"/>
        <v>30</v>
      </c>
      <c r="G54" s="10"/>
    </row>
    <row r="55" ht="30" customHeight="1" spans="1:7">
      <c r="A55" s="4">
        <v>53</v>
      </c>
      <c r="B55" s="5" t="s">
        <v>135</v>
      </c>
      <c r="C55" s="6">
        <v>3</v>
      </c>
      <c r="D55" s="6" t="s">
        <v>65</v>
      </c>
      <c r="E55" s="6">
        <v>9</v>
      </c>
      <c r="F55" s="7">
        <f t="shared" si="0"/>
        <v>27</v>
      </c>
      <c r="G55" s="10"/>
    </row>
    <row r="56" ht="33.95" customHeight="1" spans="1:7">
      <c r="A56" s="4">
        <v>54</v>
      </c>
      <c r="B56" s="5" t="s">
        <v>136</v>
      </c>
      <c r="C56" s="6">
        <v>2</v>
      </c>
      <c r="D56" s="6" t="s">
        <v>96</v>
      </c>
      <c r="E56" s="6">
        <v>11</v>
      </c>
      <c r="F56" s="7">
        <f t="shared" si="0"/>
        <v>22</v>
      </c>
      <c r="G56" s="10"/>
    </row>
    <row r="57" ht="36.95" customHeight="1" spans="1:7">
      <c r="A57" s="4">
        <v>55</v>
      </c>
      <c r="B57" s="5" t="s">
        <v>137</v>
      </c>
      <c r="C57" s="6">
        <v>2</v>
      </c>
      <c r="D57" s="6" t="s">
        <v>96</v>
      </c>
      <c r="E57" s="6">
        <v>11</v>
      </c>
      <c r="F57" s="7">
        <f t="shared" si="0"/>
        <v>22</v>
      </c>
      <c r="G57" s="10"/>
    </row>
    <row r="58" ht="30" customHeight="1" spans="1:7">
      <c r="A58" s="4">
        <v>56</v>
      </c>
      <c r="B58" s="5" t="s">
        <v>138</v>
      </c>
      <c r="C58" s="6">
        <v>2</v>
      </c>
      <c r="D58" s="6" t="s">
        <v>88</v>
      </c>
      <c r="E58" s="6">
        <v>10</v>
      </c>
      <c r="F58" s="7">
        <f t="shared" si="0"/>
        <v>20</v>
      </c>
      <c r="G58" s="10"/>
    </row>
    <row r="59" ht="30" customHeight="1" spans="1:7">
      <c r="A59" s="4">
        <v>57</v>
      </c>
      <c r="B59" s="5" t="s">
        <v>139</v>
      </c>
      <c r="C59" s="6">
        <v>2</v>
      </c>
      <c r="D59" s="6" t="s">
        <v>88</v>
      </c>
      <c r="E59" s="6">
        <v>10</v>
      </c>
      <c r="F59" s="7">
        <f t="shared" si="0"/>
        <v>20</v>
      </c>
      <c r="G59" s="10"/>
    </row>
    <row r="60" ht="30" customHeight="1" spans="1:7">
      <c r="A60" s="4">
        <v>58</v>
      </c>
      <c r="B60" s="5" t="s">
        <v>140</v>
      </c>
      <c r="C60" s="6">
        <v>20</v>
      </c>
      <c r="D60" s="6" t="s">
        <v>65</v>
      </c>
      <c r="E60" s="6">
        <v>0.95</v>
      </c>
      <c r="F60" s="7">
        <f t="shared" si="0"/>
        <v>19</v>
      </c>
      <c r="G60" s="10"/>
    </row>
    <row r="61" ht="30" customHeight="1" spans="1:7">
      <c r="A61" s="4">
        <v>59</v>
      </c>
      <c r="B61" s="5" t="s">
        <v>141</v>
      </c>
      <c r="C61" s="6">
        <v>20</v>
      </c>
      <c r="D61" s="6" t="s">
        <v>142</v>
      </c>
      <c r="E61" s="6">
        <v>0.75</v>
      </c>
      <c r="F61" s="7">
        <f t="shared" si="0"/>
        <v>15</v>
      </c>
      <c r="G61" s="10"/>
    </row>
    <row r="62" ht="30" customHeight="1" spans="1:7">
      <c r="A62" s="4">
        <v>60</v>
      </c>
      <c r="B62" s="5" t="s">
        <v>143</v>
      </c>
      <c r="C62" s="6">
        <v>3</v>
      </c>
      <c r="D62" s="6" t="s">
        <v>65</v>
      </c>
      <c r="E62" s="6">
        <v>3.5</v>
      </c>
      <c r="F62" s="7">
        <f t="shared" si="0"/>
        <v>10.5</v>
      </c>
      <c r="G62" s="10"/>
    </row>
    <row r="63" ht="30" customHeight="1" spans="1:7">
      <c r="A63" s="4">
        <v>61</v>
      </c>
      <c r="B63" s="5" t="s">
        <v>144</v>
      </c>
      <c r="C63" s="6">
        <v>3</v>
      </c>
      <c r="D63" s="6" t="s">
        <v>112</v>
      </c>
      <c r="E63" s="6">
        <v>2</v>
      </c>
      <c r="F63" s="7">
        <f t="shared" si="0"/>
        <v>6</v>
      </c>
      <c r="G63" s="10"/>
    </row>
    <row r="64" ht="30" customHeight="1" spans="1:7">
      <c r="A64" s="4">
        <v>62</v>
      </c>
      <c r="B64" s="5" t="s">
        <v>145</v>
      </c>
      <c r="C64" s="6">
        <v>1</v>
      </c>
      <c r="D64" s="6" t="s">
        <v>94</v>
      </c>
      <c r="E64" s="6">
        <v>2</v>
      </c>
      <c r="F64" s="7">
        <f t="shared" si="0"/>
        <v>2</v>
      </c>
      <c r="G64" s="10"/>
    </row>
    <row r="65" ht="30" customHeight="1" spans="1:7">
      <c r="A65" s="4">
        <v>63</v>
      </c>
      <c r="B65" s="5" t="s">
        <v>146</v>
      </c>
      <c r="C65" s="6">
        <v>1</v>
      </c>
      <c r="D65" s="6" t="s">
        <v>106</v>
      </c>
      <c r="E65" s="6">
        <v>2</v>
      </c>
      <c r="F65" s="7">
        <f t="shared" si="0"/>
        <v>2</v>
      </c>
      <c r="G65" s="10"/>
    </row>
    <row r="66" ht="30" customHeight="1" spans="1:7">
      <c r="A66" s="4">
        <v>64</v>
      </c>
      <c r="B66" s="5" t="s">
        <v>147</v>
      </c>
      <c r="C66" s="6">
        <v>4</v>
      </c>
      <c r="D66" s="6" t="s">
        <v>148</v>
      </c>
      <c r="E66" s="6">
        <v>40</v>
      </c>
      <c r="F66" s="7">
        <f t="shared" ref="F66:F67" si="1">E66*C66</f>
        <v>160</v>
      </c>
      <c r="G66" s="10"/>
    </row>
    <row r="67" ht="30" customHeight="1" spans="1:7">
      <c r="A67" s="4">
        <v>65</v>
      </c>
      <c r="B67" s="11" t="s">
        <v>149</v>
      </c>
      <c r="C67" s="6">
        <v>1</v>
      </c>
      <c r="D67" s="6" t="s">
        <v>62</v>
      </c>
      <c r="E67" s="6">
        <v>3200</v>
      </c>
      <c r="F67" s="7">
        <f t="shared" si="1"/>
        <v>3200</v>
      </c>
      <c r="G67" s="10"/>
    </row>
    <row r="68" ht="30" customHeight="1" spans="1:7">
      <c r="A68" s="12"/>
      <c r="B68" s="5" t="s">
        <v>68</v>
      </c>
      <c r="C68" s="6"/>
      <c r="D68" s="6"/>
      <c r="E68" s="6"/>
      <c r="F68" s="7">
        <f>SUM(F3:F67)</f>
        <v>90201.5</v>
      </c>
      <c r="G68" s="10"/>
    </row>
  </sheetData>
  <mergeCells count="1">
    <mergeCell ref="A1:G1"/>
  </mergeCells>
  <pageMargins left="0.7" right="0.7" top="0.75" bottom="0.75" header="0.3" footer="0.3"/>
  <pageSetup paperSize="9" scale="8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办公家具</vt:lpstr>
      <vt:lpstr>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</dc:creator>
  <cp:lastModifiedBy>大诚</cp:lastModifiedBy>
  <dcterms:created xsi:type="dcterms:W3CDTF">2025-07-23T05:33:00Z</dcterms:created>
  <dcterms:modified xsi:type="dcterms:W3CDTF">2025-08-20T06:32:21Z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F17D02A32A4B4C038ACBBEBC100C456F_13</vt:lpwstr>
  </property>
  <property fmtid="{D5CDD505-2E9C-101B-9397-08002B2CF9AE}" pid="3" name="KSOProductBuildVer">
    <vt:lpwstr>2052-12.1.0.21915</vt:lpwstr>
  </property>
</Properties>
</file>